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DUSLO\OPKZP\VO\1_ex-ante_kontrola\Osvetlenie_1_ex-ante\ITMS\"/>
    </mc:Choice>
  </mc:AlternateContent>
  <xr:revisionPtr revIDLastSave="0" documentId="13_ncr:1_{910602F6-6983-4589-B43E-E6040D4D9F61}" xr6:coauthVersionLast="45" xr6:coauthVersionMax="45" xr10:uidLastSave="{00000000-0000-0000-0000-000000000000}"/>
  <bookViews>
    <workbookView xWindow="-108" yWindow="-108" windowWidth="30936" windowHeight="16896" tabRatio="1000" xr2:uid="{00000000-000D-0000-FFFF-FFFF00000000}"/>
  </bookViews>
  <sheets>
    <sheet name="SUMARIZAČNÁ TABUĽKA" sheetId="29" r:id="rId1"/>
    <sheet name="DUSLO Šaľa-objekt 31-02 ELI+OSV" sheetId="18" r:id="rId2"/>
    <sheet name="DUSLO Šaľa-objekt 32-08 ELI+OSV" sheetId="15" r:id="rId3"/>
    <sheet name="DUSLO Šaľa-objekt 32-19 ELI+OSV" sheetId="21" r:id="rId4"/>
    <sheet name="DUSLO Šaľa-objekt 32-20 ELI+OSV" sheetId="23" r:id="rId5"/>
    <sheet name="DUSLO Šaľa-objekt 32-21 ELI+OSV" sheetId="25" r:id="rId6"/>
    <sheet name="DUSLO Šaľa-objekt 32-39 ELI+OSV" sheetId="28" r:id="rId7"/>
  </sheets>
  <externalReferences>
    <externalReference r:id="rId8"/>
  </externalReferences>
  <definedNames>
    <definedName name="kd" localSheetId="1">'DUSLO Šaľa-objekt 31-02 ELI+OSV'!#REF!</definedName>
    <definedName name="kd" localSheetId="2">'DUSLO Šaľa-objekt 32-08 ELI+OSV'!#REF!</definedName>
    <definedName name="kd" localSheetId="3">'DUSLO Šaľa-objekt 32-19 ELI+OSV'!#REF!</definedName>
    <definedName name="kd" localSheetId="4">'DUSLO Šaľa-objekt 32-20 ELI+OSV'!#REF!</definedName>
    <definedName name="kd" localSheetId="5">'DUSLO Šaľa-objekt 32-21 ELI+OSV'!#REF!</definedName>
    <definedName name="kd" localSheetId="6">'DUSLO Šaľa-objekt 32-39 ELI+OSV'!#REF!</definedName>
    <definedName name="kd">'[1]SO 204 0'!$M$2</definedName>
    <definedName name="kk">#REF!</definedName>
    <definedName name="km">#REF!</definedName>
    <definedName name="kmm" localSheetId="1">'DUSLO Šaľa-objekt 31-02 ELI+OSV'!#REF!</definedName>
    <definedName name="kmm" localSheetId="2">'DUSLO Šaľa-objekt 32-08 ELI+OSV'!#REF!</definedName>
    <definedName name="kmm" localSheetId="3">'DUSLO Šaľa-objekt 32-19 ELI+OSV'!#REF!</definedName>
    <definedName name="kmm" localSheetId="4">'DUSLO Šaľa-objekt 32-20 ELI+OSV'!#REF!</definedName>
    <definedName name="kmm" localSheetId="5">'DUSLO Šaľa-objekt 32-21 ELI+OSV'!#REF!</definedName>
    <definedName name="kmm" localSheetId="6">'DUSLO Šaľa-objekt 32-39 ELI+OSV'!#REF!</definedName>
    <definedName name="kmm">'[1]SO 204 0'!$M$4</definedName>
    <definedName name="kp" localSheetId="1">'DUSLO Šaľa-objekt 31-02 ELI+OSV'!#REF!</definedName>
    <definedName name="kp" localSheetId="2">'DUSLO Šaľa-objekt 32-08 ELI+OSV'!#REF!</definedName>
    <definedName name="kp" localSheetId="3">'DUSLO Šaľa-objekt 32-19 ELI+OSV'!#REF!</definedName>
    <definedName name="kp" localSheetId="4">'DUSLO Šaľa-objekt 32-20 ELI+OSV'!#REF!</definedName>
    <definedName name="kp" localSheetId="5">'DUSLO Šaľa-objekt 32-21 ELI+OSV'!#REF!</definedName>
    <definedName name="kp" localSheetId="6">'DUSLO Šaľa-objekt 32-39 ELI+OSV'!#REF!</definedName>
    <definedName name="kp">'[1]SO 204 0'!$M$3</definedName>
    <definedName name="_xlnm.Print_Titles" localSheetId="1">'DUSLO Šaľa-objekt 31-02 ELI+OSV'!$1:$5</definedName>
    <definedName name="_xlnm.Print_Titles" localSheetId="2">'DUSLO Šaľa-objekt 32-08 ELI+OSV'!$1:$5</definedName>
    <definedName name="_xlnm.Print_Titles" localSheetId="3">'DUSLO Šaľa-objekt 32-19 ELI+OSV'!$1:$5</definedName>
    <definedName name="_xlnm.Print_Titles" localSheetId="4">'DUSLO Šaľa-objekt 32-20 ELI+OSV'!$1:$5</definedName>
    <definedName name="_xlnm.Print_Titles" localSheetId="5">'DUSLO Šaľa-objekt 32-21 ELI+OSV'!$1:$5</definedName>
    <definedName name="_xlnm.Print_Titles" localSheetId="6">'DUSLO Šaľa-objekt 32-39 ELI+OSV'!$1:$5</definedName>
    <definedName name="_xlnm.Print_Area" localSheetId="2">'DUSLO Šaľa-objekt 32-08 ELI+OSV'!$A$6:$K$180</definedName>
    <definedName name="_xlnm.Print_Area" localSheetId="5">'DUSLO Šaľa-objekt 32-21 ELI+OSV'!$A$6:$K$188</definedName>
    <definedName name="_xlnm.Print_Area" localSheetId="6">'DUSLO Šaľa-objekt 32-39 ELI+OSV'!$A$6:$K$197</definedName>
    <definedName name="xxx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28" l="1"/>
  <c r="J7" i="28"/>
  <c r="K7" i="28"/>
  <c r="I9" i="28"/>
  <c r="J9" i="28"/>
  <c r="K9" i="28"/>
  <c r="I10" i="28"/>
  <c r="J10" i="28"/>
  <c r="K10" i="28"/>
  <c r="I11" i="28"/>
  <c r="J11" i="28"/>
  <c r="K11" i="28"/>
  <c r="I13" i="28"/>
  <c r="J13" i="28"/>
  <c r="K13" i="28"/>
  <c r="I14" i="28"/>
  <c r="J14" i="28"/>
  <c r="K14" i="28"/>
  <c r="I15" i="28"/>
  <c r="J15" i="28"/>
  <c r="K15" i="28"/>
  <c r="I16" i="28"/>
  <c r="J16" i="28"/>
  <c r="K16" i="28"/>
  <c r="I17" i="28"/>
  <c r="J17" i="28"/>
  <c r="K17" i="28"/>
  <c r="I18" i="28"/>
  <c r="J18" i="28"/>
  <c r="K18" i="28"/>
  <c r="I19" i="28"/>
  <c r="J19" i="28"/>
  <c r="K19" i="28"/>
  <c r="I20" i="28"/>
  <c r="J20" i="28"/>
  <c r="K20" i="28"/>
  <c r="I21" i="28"/>
  <c r="J21" i="28"/>
  <c r="K21" i="28"/>
  <c r="I22" i="28"/>
  <c r="J22" i="28"/>
  <c r="K22" i="28"/>
  <c r="I23" i="28"/>
  <c r="J23" i="28"/>
  <c r="K23" i="28"/>
  <c r="I24" i="28"/>
  <c r="J24" i="28"/>
  <c r="K24" i="28"/>
  <c r="I25" i="28"/>
  <c r="J25" i="28"/>
  <c r="K25" i="28"/>
  <c r="I26" i="28"/>
  <c r="J26" i="28"/>
  <c r="K26" i="28"/>
  <c r="I27" i="28"/>
  <c r="J27" i="28"/>
  <c r="K27" i="28"/>
  <c r="I28" i="28"/>
  <c r="J28" i="28"/>
  <c r="K28" i="28"/>
  <c r="I29" i="28"/>
  <c r="J29" i="28"/>
  <c r="K29" i="28"/>
  <c r="I30" i="28"/>
  <c r="J30" i="28"/>
  <c r="K30" i="28"/>
  <c r="I31" i="28"/>
  <c r="J31" i="28"/>
  <c r="K31" i="28"/>
  <c r="I32" i="28"/>
  <c r="J32" i="28"/>
  <c r="K32" i="28"/>
  <c r="I33" i="28"/>
  <c r="J33" i="28"/>
  <c r="K33" i="28"/>
  <c r="I34" i="28"/>
  <c r="J34" i="28"/>
  <c r="K34" i="28"/>
  <c r="I35" i="28"/>
  <c r="J35" i="28"/>
  <c r="K35" i="28"/>
  <c r="I36" i="28"/>
  <c r="J36" i="28"/>
  <c r="K36" i="28"/>
  <c r="I37" i="28"/>
  <c r="J37" i="28"/>
  <c r="K37" i="28"/>
  <c r="I38" i="28"/>
  <c r="J38" i="28"/>
  <c r="K38" i="28"/>
  <c r="I39" i="28"/>
  <c r="J39" i="28"/>
  <c r="K39" i="28"/>
  <c r="I40" i="28"/>
  <c r="J40" i="28"/>
  <c r="K40" i="28"/>
  <c r="I41" i="28"/>
  <c r="J41" i="28"/>
  <c r="K41" i="28"/>
  <c r="I42" i="28"/>
  <c r="J42" i="28"/>
  <c r="K42" i="28"/>
  <c r="I43" i="28"/>
  <c r="J43" i="28"/>
  <c r="K43" i="28"/>
  <c r="I44" i="28"/>
  <c r="J44" i="28"/>
  <c r="K44" i="28"/>
  <c r="I45" i="28"/>
  <c r="J45" i="28"/>
  <c r="K45" i="28"/>
  <c r="I46" i="28"/>
  <c r="J46" i="28"/>
  <c r="K46" i="28"/>
  <c r="I47" i="28"/>
  <c r="J47" i="28"/>
  <c r="K47" i="28"/>
  <c r="I48" i="28"/>
  <c r="J48" i="28"/>
  <c r="K48" i="28"/>
  <c r="I49" i="28"/>
  <c r="J49" i="28"/>
  <c r="K49" i="28"/>
  <c r="I50" i="28"/>
  <c r="J50" i="28"/>
  <c r="K50" i="28"/>
  <c r="I51" i="28"/>
  <c r="J51" i="28"/>
  <c r="K51" i="28"/>
  <c r="I52" i="28"/>
  <c r="J52" i="28"/>
  <c r="K52" i="28"/>
  <c r="I53" i="28"/>
  <c r="J53" i="28"/>
  <c r="K53" i="28"/>
  <c r="I54" i="28"/>
  <c r="J54" i="28"/>
  <c r="K54" i="28"/>
  <c r="I55" i="28"/>
  <c r="J55" i="28"/>
  <c r="K55" i="28"/>
  <c r="I56" i="28"/>
  <c r="J56" i="28"/>
  <c r="K56" i="28"/>
  <c r="I57" i="28"/>
  <c r="J57" i="28"/>
  <c r="K57" i="28"/>
  <c r="I58" i="28"/>
  <c r="J58" i="28"/>
  <c r="K58" i="28"/>
  <c r="I59" i="28"/>
  <c r="J59" i="28"/>
  <c r="K59" i="28"/>
  <c r="I60" i="28"/>
  <c r="J60" i="28"/>
  <c r="K60" i="28"/>
  <c r="I61" i="28"/>
  <c r="J61" i="28"/>
  <c r="K61" i="28"/>
  <c r="I62" i="28"/>
  <c r="J62" i="28"/>
  <c r="K62" i="28"/>
  <c r="I63" i="28"/>
  <c r="J63" i="28"/>
  <c r="K63" i="28"/>
  <c r="I64" i="28"/>
  <c r="J64" i="28"/>
  <c r="K64" i="28"/>
  <c r="I65" i="28"/>
  <c r="J65" i="28"/>
  <c r="K65" i="28"/>
  <c r="I66" i="28"/>
  <c r="J66" i="28"/>
  <c r="K66" i="28"/>
  <c r="I67" i="28"/>
  <c r="J67" i="28"/>
  <c r="K67" i="28"/>
  <c r="I68" i="28"/>
  <c r="J68" i="28"/>
  <c r="K68" i="28"/>
  <c r="I69" i="28"/>
  <c r="J69" i="28"/>
  <c r="K69" i="28"/>
  <c r="I70" i="28"/>
  <c r="J70" i="28"/>
  <c r="K70" i="28"/>
  <c r="I71" i="28"/>
  <c r="J71" i="28"/>
  <c r="K71" i="28"/>
  <c r="I72" i="28"/>
  <c r="J72" i="28"/>
  <c r="K72" i="28"/>
  <c r="I73" i="28"/>
  <c r="J73" i="28"/>
  <c r="K73" i="28"/>
  <c r="I74" i="28"/>
  <c r="J74" i="28"/>
  <c r="K74" i="28"/>
  <c r="I75" i="28"/>
  <c r="J75" i="28"/>
  <c r="K75" i="28"/>
  <c r="I76" i="28"/>
  <c r="J76" i="28"/>
  <c r="K76" i="28"/>
  <c r="I77" i="28"/>
  <c r="J77" i="28"/>
  <c r="K77" i="28"/>
  <c r="I78" i="28"/>
  <c r="J78" i="28"/>
  <c r="K78" i="28"/>
  <c r="I79" i="28"/>
  <c r="J79" i="28"/>
  <c r="K79" i="28"/>
  <c r="I80" i="28"/>
  <c r="J80" i="28"/>
  <c r="K80" i="28"/>
  <c r="I81" i="28"/>
  <c r="J81" i="28"/>
  <c r="K81" i="28"/>
  <c r="I82" i="28"/>
  <c r="J82" i="28"/>
  <c r="K82" i="28"/>
  <c r="I83" i="28"/>
  <c r="J83" i="28"/>
  <c r="K83" i="28"/>
  <c r="I84" i="28"/>
  <c r="J84" i="28"/>
  <c r="K84" i="28"/>
  <c r="I85" i="28"/>
  <c r="J85" i="28"/>
  <c r="K85" i="28"/>
  <c r="I86" i="28"/>
  <c r="J86" i="28"/>
  <c r="K86" i="28"/>
  <c r="I87" i="28"/>
  <c r="J87" i="28"/>
  <c r="K87" i="28"/>
  <c r="I88" i="28"/>
  <c r="J88" i="28"/>
  <c r="K88" i="28"/>
  <c r="I89" i="28"/>
  <c r="J89" i="28"/>
  <c r="K89" i="28"/>
  <c r="I91" i="28"/>
  <c r="J91" i="28"/>
  <c r="K91" i="28"/>
  <c r="I92" i="28"/>
  <c r="J92" i="28"/>
  <c r="K92" i="28"/>
  <c r="I93" i="28"/>
  <c r="J93" i="28"/>
  <c r="K93" i="28"/>
  <c r="I94" i="28"/>
  <c r="J94" i="28"/>
  <c r="K94" i="28"/>
  <c r="I95" i="28"/>
  <c r="J95" i="28"/>
  <c r="K95" i="28"/>
  <c r="I96" i="28"/>
  <c r="J96" i="28"/>
  <c r="K96" i="28"/>
  <c r="I97" i="28"/>
  <c r="J97" i="28"/>
  <c r="K97" i="28"/>
  <c r="I98" i="28"/>
  <c r="J98" i="28"/>
  <c r="K98" i="28"/>
  <c r="I99" i="28"/>
  <c r="J99" i="28"/>
  <c r="K99" i="28"/>
  <c r="I100" i="28"/>
  <c r="J100" i="28"/>
  <c r="K100" i="28"/>
  <c r="I101" i="28"/>
  <c r="J101" i="28"/>
  <c r="K101" i="28"/>
  <c r="I102" i="28"/>
  <c r="J102" i="28"/>
  <c r="K102" i="28"/>
  <c r="I103" i="28"/>
  <c r="J103" i="28"/>
  <c r="K103" i="28"/>
  <c r="I104" i="28"/>
  <c r="J104" i="28"/>
  <c r="K104" i="28"/>
  <c r="I105" i="28"/>
  <c r="J105" i="28"/>
  <c r="K105" i="28"/>
  <c r="I106" i="28"/>
  <c r="J106" i="28"/>
  <c r="K106" i="28"/>
  <c r="I107" i="28"/>
  <c r="J107" i="28"/>
  <c r="K107" i="28"/>
  <c r="I108" i="28"/>
  <c r="J108" i="28"/>
  <c r="K108" i="28"/>
  <c r="I110" i="28"/>
  <c r="J110" i="28"/>
  <c r="K110" i="28"/>
  <c r="I111" i="28"/>
  <c r="J111" i="28"/>
  <c r="K111" i="28"/>
  <c r="I112" i="28"/>
  <c r="J112" i="28"/>
  <c r="K112" i="28"/>
  <c r="I113" i="28"/>
  <c r="J113" i="28"/>
  <c r="K113" i="28"/>
  <c r="I114" i="28"/>
  <c r="J114" i="28"/>
  <c r="K114" i="28"/>
  <c r="I115" i="28"/>
  <c r="J115" i="28"/>
  <c r="K115" i="28"/>
  <c r="I116" i="28"/>
  <c r="J116" i="28"/>
  <c r="K116" i="28"/>
  <c r="I117" i="28"/>
  <c r="J117" i="28"/>
  <c r="K117" i="28"/>
  <c r="I118" i="28"/>
  <c r="J118" i="28"/>
  <c r="K118" i="28"/>
  <c r="I119" i="28"/>
  <c r="J119" i="28"/>
  <c r="K119" i="28"/>
  <c r="I120" i="28"/>
  <c r="J120" i="28"/>
  <c r="K120" i="28"/>
  <c r="I121" i="28"/>
  <c r="J121" i="28"/>
  <c r="K121" i="28"/>
  <c r="I122" i="28"/>
  <c r="J122" i="28"/>
  <c r="K122" i="28"/>
  <c r="I123" i="28"/>
  <c r="J123" i="28"/>
  <c r="K123" i="28"/>
  <c r="I124" i="28"/>
  <c r="J124" i="28"/>
  <c r="K124" i="28"/>
  <c r="I125" i="28"/>
  <c r="J125" i="28"/>
  <c r="K125" i="28"/>
  <c r="I126" i="28"/>
  <c r="J126" i="28"/>
  <c r="K126" i="28"/>
  <c r="I127" i="28"/>
  <c r="J127" i="28"/>
  <c r="K127" i="28"/>
  <c r="I128" i="28"/>
  <c r="J128" i="28"/>
  <c r="K128" i="28"/>
  <c r="I129" i="28"/>
  <c r="J129" i="28"/>
  <c r="K129" i="28"/>
  <c r="I130" i="28"/>
  <c r="J130" i="28"/>
  <c r="K130" i="28"/>
  <c r="I131" i="28"/>
  <c r="J131" i="28"/>
  <c r="K131" i="28"/>
  <c r="I132" i="28"/>
  <c r="J132" i="28"/>
  <c r="K132" i="28"/>
  <c r="I133" i="28"/>
  <c r="J133" i="28"/>
  <c r="K133" i="28"/>
  <c r="I134" i="28"/>
  <c r="J134" i="28"/>
  <c r="K134" i="28"/>
  <c r="I135" i="28"/>
  <c r="J135" i="28"/>
  <c r="K135" i="28"/>
  <c r="I136" i="28"/>
  <c r="J136" i="28"/>
  <c r="K136" i="28"/>
  <c r="I137" i="28"/>
  <c r="J137" i="28"/>
  <c r="K137" i="28"/>
  <c r="I138" i="28"/>
  <c r="J138" i="28"/>
  <c r="K138" i="28"/>
  <c r="I139" i="28"/>
  <c r="J139" i="28"/>
  <c r="K139" i="28"/>
  <c r="I140" i="28"/>
  <c r="J140" i="28"/>
  <c r="K140" i="28"/>
  <c r="I141" i="28"/>
  <c r="J141" i="28"/>
  <c r="K141" i="28"/>
  <c r="I142" i="28"/>
  <c r="J142" i="28"/>
  <c r="K142" i="28"/>
  <c r="I143" i="28"/>
  <c r="J143" i="28"/>
  <c r="K143" i="28"/>
  <c r="I144" i="28"/>
  <c r="J144" i="28"/>
  <c r="K144" i="28"/>
  <c r="I145" i="28"/>
  <c r="J145" i="28"/>
  <c r="K145" i="28"/>
  <c r="I146" i="28"/>
  <c r="J146" i="28"/>
  <c r="K146" i="28"/>
  <c r="I147" i="28"/>
  <c r="J147" i="28"/>
  <c r="K147" i="28"/>
  <c r="I148" i="28"/>
  <c r="J148" i="28"/>
  <c r="K148" i="28"/>
  <c r="I149" i="28"/>
  <c r="J149" i="28"/>
  <c r="K149" i="28"/>
  <c r="I150" i="28"/>
  <c r="J150" i="28"/>
  <c r="K150" i="28"/>
  <c r="I151" i="28"/>
  <c r="J151" i="28"/>
  <c r="K151" i="28"/>
  <c r="I152" i="28"/>
  <c r="J152" i="28"/>
  <c r="K152" i="28"/>
  <c r="I153" i="28"/>
  <c r="J153" i="28"/>
  <c r="K153" i="28"/>
  <c r="I154" i="28"/>
  <c r="J154" i="28"/>
  <c r="K154" i="28"/>
  <c r="I155" i="28"/>
  <c r="J155" i="28"/>
  <c r="K155" i="28"/>
  <c r="I156" i="28"/>
  <c r="J156" i="28"/>
  <c r="K156" i="28"/>
  <c r="I157" i="28"/>
  <c r="J157" i="28"/>
  <c r="K157" i="28"/>
  <c r="I158" i="28"/>
  <c r="J158" i="28"/>
  <c r="K158" i="28"/>
  <c r="I159" i="28"/>
  <c r="J159" i="28"/>
  <c r="K159" i="28"/>
  <c r="I160" i="28"/>
  <c r="J160" i="28"/>
  <c r="K160" i="28"/>
  <c r="I161" i="28"/>
  <c r="J161" i="28"/>
  <c r="K161" i="28"/>
  <c r="I162" i="28"/>
  <c r="J162" i="28"/>
  <c r="K162" i="28"/>
  <c r="J6" i="28"/>
  <c r="K6" i="28"/>
  <c r="I6" i="28"/>
  <c r="D192" i="28"/>
  <c r="H21" i="29" s="1"/>
  <c r="D183" i="28"/>
  <c r="H20" i="29" s="1"/>
  <c r="J6" i="25"/>
  <c r="K6" i="25"/>
  <c r="J7" i="25"/>
  <c r="K7" i="25"/>
  <c r="J8" i="25"/>
  <c r="K8" i="25"/>
  <c r="J9" i="25"/>
  <c r="K9" i="25"/>
  <c r="J10" i="25"/>
  <c r="K10" i="25"/>
  <c r="J11" i="25"/>
  <c r="K11" i="25"/>
  <c r="J12" i="25"/>
  <c r="K12" i="25"/>
  <c r="J13" i="25"/>
  <c r="K13" i="25"/>
  <c r="J14" i="25"/>
  <c r="K14" i="25"/>
  <c r="J15" i="25"/>
  <c r="K15" i="25"/>
  <c r="J16" i="25"/>
  <c r="K16" i="25"/>
  <c r="J17" i="25"/>
  <c r="K17" i="25"/>
  <c r="J18" i="25"/>
  <c r="K18" i="25"/>
  <c r="J19" i="25"/>
  <c r="K19" i="25"/>
  <c r="J20" i="25"/>
  <c r="K20" i="25"/>
  <c r="J21" i="25"/>
  <c r="K21" i="25"/>
  <c r="J22" i="25"/>
  <c r="K22" i="25"/>
  <c r="J23" i="25"/>
  <c r="K23" i="25"/>
  <c r="J24" i="25"/>
  <c r="K24" i="25"/>
  <c r="J25" i="25"/>
  <c r="K25" i="25"/>
  <c r="J26" i="25"/>
  <c r="K26" i="25"/>
  <c r="J27" i="25"/>
  <c r="K27" i="25"/>
  <c r="J28" i="25"/>
  <c r="K28" i="25"/>
  <c r="J29" i="25"/>
  <c r="K29" i="25"/>
  <c r="J30" i="25"/>
  <c r="K30" i="25"/>
  <c r="J31" i="25"/>
  <c r="K31" i="25"/>
  <c r="J32" i="25"/>
  <c r="K32" i="25"/>
  <c r="J33" i="25"/>
  <c r="K33" i="25"/>
  <c r="J34" i="25"/>
  <c r="K34" i="25"/>
  <c r="J35" i="25"/>
  <c r="K35" i="25"/>
  <c r="J36" i="25"/>
  <c r="K36" i="25"/>
  <c r="J37" i="25"/>
  <c r="K37" i="25"/>
  <c r="J38" i="25"/>
  <c r="K38" i="25"/>
  <c r="J39" i="25"/>
  <c r="K39" i="25"/>
  <c r="J40" i="25"/>
  <c r="K40" i="25"/>
  <c r="J41" i="25"/>
  <c r="K41" i="25"/>
  <c r="J42" i="25"/>
  <c r="K42" i="25"/>
  <c r="J43" i="25"/>
  <c r="K43" i="25"/>
  <c r="J44" i="25"/>
  <c r="K44" i="25"/>
  <c r="J45" i="25"/>
  <c r="K45" i="25"/>
  <c r="J46" i="25"/>
  <c r="K46" i="25"/>
  <c r="J47" i="25"/>
  <c r="K47" i="25"/>
  <c r="J48" i="25"/>
  <c r="K48" i="25"/>
  <c r="J49" i="25"/>
  <c r="K49" i="25"/>
  <c r="J50" i="25"/>
  <c r="K50" i="25"/>
  <c r="J51" i="25"/>
  <c r="K51" i="25"/>
  <c r="J52" i="25"/>
  <c r="K52" i="25"/>
  <c r="J53" i="25"/>
  <c r="K53" i="25"/>
  <c r="J54" i="25"/>
  <c r="K54" i="25"/>
  <c r="J55" i="25"/>
  <c r="K55" i="25"/>
  <c r="J56" i="25"/>
  <c r="K56" i="25"/>
  <c r="J57" i="25"/>
  <c r="K57" i="25"/>
  <c r="J58" i="25"/>
  <c r="K58" i="25"/>
  <c r="J59" i="25"/>
  <c r="K59" i="25"/>
  <c r="J60" i="25"/>
  <c r="K60" i="25"/>
  <c r="J61" i="25"/>
  <c r="K61" i="25"/>
  <c r="J62" i="25"/>
  <c r="K62" i="25"/>
  <c r="J63" i="25"/>
  <c r="K63" i="25"/>
  <c r="J64" i="25"/>
  <c r="K64" i="25"/>
  <c r="J65" i="25"/>
  <c r="K65" i="25"/>
  <c r="J66" i="25"/>
  <c r="K66" i="25"/>
  <c r="J67" i="25"/>
  <c r="K67" i="25"/>
  <c r="J68" i="25"/>
  <c r="K68" i="25"/>
  <c r="J69" i="25"/>
  <c r="K69" i="25"/>
  <c r="J70" i="25"/>
  <c r="K70" i="25"/>
  <c r="J71" i="25"/>
  <c r="K71" i="25"/>
  <c r="J72" i="25"/>
  <c r="K72" i="25"/>
  <c r="J73" i="25"/>
  <c r="K73" i="25"/>
  <c r="J74" i="25"/>
  <c r="K74" i="25"/>
  <c r="J75" i="25"/>
  <c r="K75" i="25"/>
  <c r="J76" i="25"/>
  <c r="K76" i="25"/>
  <c r="J77" i="25"/>
  <c r="K77" i="25"/>
  <c r="J78" i="25"/>
  <c r="K78" i="25"/>
  <c r="J79" i="25"/>
  <c r="K79" i="25"/>
  <c r="J80" i="25"/>
  <c r="K80" i="25"/>
  <c r="J81" i="25"/>
  <c r="K81" i="25"/>
  <c r="J82" i="25"/>
  <c r="K82" i="25"/>
  <c r="J83" i="25"/>
  <c r="K83" i="25"/>
  <c r="J84" i="25"/>
  <c r="K84" i="25"/>
  <c r="J85" i="25"/>
  <c r="K85" i="25"/>
  <c r="J86" i="25"/>
  <c r="K86" i="25"/>
  <c r="J90" i="25"/>
  <c r="K90" i="25"/>
  <c r="J92" i="25"/>
  <c r="K92" i="25"/>
  <c r="J93" i="25"/>
  <c r="K93" i="25"/>
  <c r="J94" i="25"/>
  <c r="K94" i="25"/>
  <c r="J95" i="25"/>
  <c r="K95" i="25"/>
  <c r="J96" i="25"/>
  <c r="K96" i="25"/>
  <c r="J97" i="25"/>
  <c r="K97" i="25"/>
  <c r="J98" i="25"/>
  <c r="K98" i="25"/>
  <c r="J99" i="25"/>
  <c r="K99" i="25"/>
  <c r="J100" i="25"/>
  <c r="K100" i="25"/>
  <c r="J101" i="25"/>
  <c r="K101" i="25"/>
  <c r="J102" i="25"/>
  <c r="K102" i="25"/>
  <c r="J103" i="25"/>
  <c r="K103" i="25"/>
  <c r="J104" i="25"/>
  <c r="K104" i="25"/>
  <c r="J106" i="25"/>
  <c r="K106" i="25"/>
  <c r="J108" i="25"/>
  <c r="K108" i="25"/>
  <c r="J110" i="25"/>
  <c r="K110" i="25"/>
  <c r="J111" i="25"/>
  <c r="K111" i="25"/>
  <c r="J112" i="25"/>
  <c r="K112" i="25"/>
  <c r="J113" i="25"/>
  <c r="K113" i="25"/>
  <c r="J114" i="25"/>
  <c r="K114" i="25"/>
  <c r="J115" i="25"/>
  <c r="K115" i="25"/>
  <c r="J116" i="25"/>
  <c r="K116" i="25"/>
  <c r="J117" i="25"/>
  <c r="K117" i="25"/>
  <c r="J118" i="25"/>
  <c r="K118" i="25"/>
  <c r="J119" i="25"/>
  <c r="K119" i="25"/>
  <c r="J120" i="25"/>
  <c r="K120" i="25"/>
  <c r="J121" i="25"/>
  <c r="K121" i="25"/>
  <c r="J122" i="25"/>
  <c r="K122" i="25"/>
  <c r="J123" i="25"/>
  <c r="K123" i="25"/>
  <c r="J124" i="25"/>
  <c r="K124" i="25"/>
  <c r="J125" i="25"/>
  <c r="K125" i="25"/>
  <c r="J126" i="25"/>
  <c r="K126" i="25"/>
  <c r="J127" i="25"/>
  <c r="K127" i="25"/>
  <c r="J128" i="25"/>
  <c r="K128" i="25"/>
  <c r="J129" i="25"/>
  <c r="K129" i="25"/>
  <c r="J130" i="25"/>
  <c r="K130" i="25"/>
  <c r="J131" i="25"/>
  <c r="K131" i="25"/>
  <c r="J132" i="25"/>
  <c r="K132" i="25"/>
  <c r="J133" i="25"/>
  <c r="K133" i="25"/>
  <c r="J134" i="25"/>
  <c r="K134" i="25"/>
  <c r="J135" i="25"/>
  <c r="K135" i="25"/>
  <c r="J136" i="25"/>
  <c r="K136" i="25"/>
  <c r="J137" i="25"/>
  <c r="K137" i="25"/>
  <c r="J138" i="25"/>
  <c r="K138" i="25"/>
  <c r="J139" i="25"/>
  <c r="K139" i="25"/>
  <c r="J140" i="25"/>
  <c r="K140" i="25"/>
  <c r="J141" i="25"/>
  <c r="K141" i="25"/>
  <c r="J142" i="25"/>
  <c r="K142" i="25"/>
  <c r="J143" i="25"/>
  <c r="K143" i="25"/>
  <c r="J144" i="25"/>
  <c r="K144" i="25"/>
  <c r="J145" i="25"/>
  <c r="K145" i="25"/>
  <c r="J146" i="25"/>
  <c r="K146" i="25"/>
  <c r="J147" i="25"/>
  <c r="K147" i="25"/>
  <c r="J148" i="25"/>
  <c r="K148" i="25"/>
  <c r="J149" i="25"/>
  <c r="K149" i="25"/>
  <c r="J150" i="25"/>
  <c r="K150" i="25"/>
  <c r="J151" i="25"/>
  <c r="K151" i="25"/>
  <c r="J152" i="25"/>
  <c r="K152" i="25"/>
  <c r="J153" i="25"/>
  <c r="K153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I86" i="25"/>
  <c r="I90" i="25"/>
  <c r="I92" i="25"/>
  <c r="I93" i="25"/>
  <c r="I94" i="25"/>
  <c r="I95" i="25"/>
  <c r="I96" i="25"/>
  <c r="I97" i="25"/>
  <c r="I98" i="25"/>
  <c r="I99" i="25"/>
  <c r="I100" i="25"/>
  <c r="I101" i="25"/>
  <c r="I102" i="25"/>
  <c r="I103" i="25"/>
  <c r="I104" i="25"/>
  <c r="I106" i="25"/>
  <c r="I108" i="25"/>
  <c r="I110" i="25"/>
  <c r="I111" i="25"/>
  <c r="I112" i="25"/>
  <c r="I113" i="25"/>
  <c r="I114" i="25"/>
  <c r="I115" i="25"/>
  <c r="I116" i="25"/>
  <c r="I117" i="25"/>
  <c r="I118" i="25"/>
  <c r="I119" i="25"/>
  <c r="I120" i="25"/>
  <c r="I121" i="25"/>
  <c r="I122" i="25"/>
  <c r="I123" i="25"/>
  <c r="I124" i="25"/>
  <c r="I125" i="25"/>
  <c r="I126" i="25"/>
  <c r="I127" i="25"/>
  <c r="I128" i="25"/>
  <c r="I129" i="25"/>
  <c r="I130" i="25"/>
  <c r="I131" i="25"/>
  <c r="I132" i="25"/>
  <c r="I133" i="25"/>
  <c r="I134" i="25"/>
  <c r="I135" i="25"/>
  <c r="I136" i="25"/>
  <c r="I137" i="25"/>
  <c r="I138" i="25"/>
  <c r="I139" i="25"/>
  <c r="I140" i="25"/>
  <c r="I141" i="25"/>
  <c r="I142" i="25"/>
  <c r="I143" i="25"/>
  <c r="I144" i="25"/>
  <c r="I145" i="25"/>
  <c r="I146" i="25"/>
  <c r="I147" i="25"/>
  <c r="I148" i="25"/>
  <c r="I149" i="25"/>
  <c r="I150" i="25"/>
  <c r="I151" i="25"/>
  <c r="I152" i="25"/>
  <c r="I153" i="25"/>
  <c r="I6" i="25"/>
  <c r="D183" i="25"/>
  <c r="G21" i="29" s="1"/>
  <c r="D174" i="25"/>
  <c r="G20" i="29" s="1"/>
  <c r="F20" i="29"/>
  <c r="D176" i="23"/>
  <c r="K12" i="23"/>
  <c r="K6" i="23"/>
  <c r="K7" i="23"/>
  <c r="K8" i="23"/>
  <c r="K9" i="23"/>
  <c r="K10" i="23"/>
  <c r="K11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90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6" i="23"/>
  <c r="K108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60" i="23"/>
  <c r="J61" i="23"/>
  <c r="J62" i="23"/>
  <c r="J63" i="23"/>
  <c r="J64" i="23"/>
  <c r="J65" i="23"/>
  <c r="J66" i="23"/>
  <c r="J67" i="23"/>
  <c r="J68" i="23"/>
  <c r="J69" i="23"/>
  <c r="J70" i="23"/>
  <c r="J71" i="23"/>
  <c r="J72" i="23"/>
  <c r="J73" i="23"/>
  <c r="J74" i="23"/>
  <c r="J75" i="23"/>
  <c r="J76" i="23"/>
  <c r="J77" i="23"/>
  <c r="J78" i="23"/>
  <c r="J79" i="23"/>
  <c r="J80" i="23"/>
  <c r="J81" i="23"/>
  <c r="J82" i="23"/>
  <c r="J83" i="23"/>
  <c r="J84" i="23"/>
  <c r="J85" i="23"/>
  <c r="J86" i="23"/>
  <c r="J90" i="23"/>
  <c r="J92" i="23"/>
  <c r="J93" i="23"/>
  <c r="J94" i="23"/>
  <c r="J95" i="23"/>
  <c r="J96" i="23"/>
  <c r="J97" i="23"/>
  <c r="J98" i="23"/>
  <c r="J99" i="23"/>
  <c r="J100" i="23"/>
  <c r="J101" i="23"/>
  <c r="J102" i="23"/>
  <c r="J103" i="23"/>
  <c r="J104" i="23"/>
  <c r="J106" i="23"/>
  <c r="J108" i="23"/>
  <c r="J110" i="23"/>
  <c r="J111" i="23"/>
  <c r="J112" i="23"/>
  <c r="J113" i="23"/>
  <c r="J114" i="23"/>
  <c r="J115" i="23"/>
  <c r="J116" i="23"/>
  <c r="J117" i="23"/>
  <c r="J118" i="23"/>
  <c r="J119" i="23"/>
  <c r="J120" i="23"/>
  <c r="J121" i="23"/>
  <c r="J122" i="23"/>
  <c r="J123" i="23"/>
  <c r="J124" i="23"/>
  <c r="J125" i="23"/>
  <c r="J126" i="23"/>
  <c r="J127" i="23"/>
  <c r="J128" i="23"/>
  <c r="J129" i="23"/>
  <c r="J130" i="23"/>
  <c r="J131" i="23"/>
  <c r="J132" i="23"/>
  <c r="J133" i="23"/>
  <c r="J134" i="23"/>
  <c r="J135" i="23"/>
  <c r="J136" i="23"/>
  <c r="J137" i="23"/>
  <c r="J138" i="23"/>
  <c r="J139" i="23"/>
  <c r="J140" i="23"/>
  <c r="J141" i="23"/>
  <c r="J142" i="23"/>
  <c r="J143" i="23"/>
  <c r="J144" i="23"/>
  <c r="J145" i="23"/>
  <c r="J146" i="23"/>
  <c r="J147" i="23"/>
  <c r="J148" i="23"/>
  <c r="J149" i="23"/>
  <c r="J150" i="23"/>
  <c r="J151" i="23"/>
  <c r="J152" i="23"/>
  <c r="J153" i="23"/>
  <c r="J154" i="23"/>
  <c r="J155" i="23"/>
  <c r="J15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90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6" i="23"/>
  <c r="I108" i="23"/>
  <c r="I110" i="23"/>
  <c r="I111" i="23"/>
  <c r="I112" i="23"/>
  <c r="I113" i="23"/>
  <c r="I114" i="23"/>
  <c r="I115" i="23"/>
  <c r="I116" i="23"/>
  <c r="I117" i="23"/>
  <c r="I118" i="23"/>
  <c r="I119" i="23"/>
  <c r="I120" i="23"/>
  <c r="I121" i="23"/>
  <c r="I122" i="23"/>
  <c r="I123" i="23"/>
  <c r="I124" i="23"/>
  <c r="I125" i="23"/>
  <c r="I126" i="23"/>
  <c r="I127" i="23"/>
  <c r="I128" i="23"/>
  <c r="I129" i="23"/>
  <c r="I130" i="23"/>
  <c r="I131" i="23"/>
  <c r="I132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J6" i="23"/>
  <c r="I6" i="23"/>
  <c r="D185" i="23"/>
  <c r="F21" i="29" s="1"/>
  <c r="K7" i="21"/>
  <c r="K8" i="21"/>
  <c r="K9" i="21"/>
  <c r="K10" i="21"/>
  <c r="K11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61" i="21"/>
  <c r="K62" i="21"/>
  <c r="K63" i="21"/>
  <c r="K64" i="21"/>
  <c r="K65" i="21"/>
  <c r="K66" i="21"/>
  <c r="K67" i="21"/>
  <c r="K68" i="21"/>
  <c r="K69" i="21"/>
  <c r="K70" i="21"/>
  <c r="K71" i="21"/>
  <c r="K73" i="21"/>
  <c r="K74" i="21"/>
  <c r="K77" i="21"/>
  <c r="K78" i="21"/>
  <c r="K79" i="21"/>
  <c r="K80" i="21"/>
  <c r="K81" i="21"/>
  <c r="K82" i="21"/>
  <c r="K83" i="21"/>
  <c r="K84" i="21"/>
  <c r="K85" i="21"/>
  <c r="K86" i="21"/>
  <c r="K87" i="21"/>
  <c r="K88" i="21"/>
  <c r="K89" i="21"/>
  <c r="K90" i="21"/>
  <c r="K91" i="21"/>
  <c r="K92" i="21"/>
  <c r="K94" i="21"/>
  <c r="K95" i="21"/>
  <c r="K96" i="21"/>
  <c r="K98" i="21"/>
  <c r="K99" i="21"/>
  <c r="K100" i="21"/>
  <c r="K101" i="21"/>
  <c r="K102" i="21"/>
  <c r="K103" i="21"/>
  <c r="K104" i="21"/>
  <c r="K105" i="21"/>
  <c r="K106" i="21"/>
  <c r="K107" i="21"/>
  <c r="K108" i="21"/>
  <c r="K109" i="21"/>
  <c r="K110" i="21"/>
  <c r="K111" i="21"/>
  <c r="K112" i="21"/>
  <c r="K113" i="21"/>
  <c r="K114" i="21"/>
  <c r="K115" i="21"/>
  <c r="K116" i="21"/>
  <c r="K117" i="21"/>
  <c r="K118" i="21"/>
  <c r="K119" i="21"/>
  <c r="K120" i="21"/>
  <c r="K121" i="21"/>
  <c r="K122" i="21"/>
  <c r="K123" i="21"/>
  <c r="K124" i="21"/>
  <c r="K125" i="21"/>
  <c r="K126" i="21"/>
  <c r="K127" i="21"/>
  <c r="K128" i="21"/>
  <c r="K129" i="21"/>
  <c r="K130" i="21"/>
  <c r="K131" i="21"/>
  <c r="K132" i="21"/>
  <c r="K133" i="21"/>
  <c r="K134" i="21"/>
  <c r="K135" i="21"/>
  <c r="K136" i="21"/>
  <c r="K137" i="21"/>
  <c r="K138" i="21"/>
  <c r="K139" i="21"/>
  <c r="K140" i="21"/>
  <c r="J7" i="21"/>
  <c r="J8" i="21"/>
  <c r="J9" i="21"/>
  <c r="J10" i="21"/>
  <c r="J11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61" i="21"/>
  <c r="J62" i="21"/>
  <c r="J63" i="21"/>
  <c r="J64" i="21"/>
  <c r="J65" i="21"/>
  <c r="J66" i="21"/>
  <c r="J67" i="21"/>
  <c r="J68" i="21"/>
  <c r="J69" i="21"/>
  <c r="J70" i="21"/>
  <c r="J71" i="21"/>
  <c r="J73" i="21"/>
  <c r="J74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4" i="21"/>
  <c r="J95" i="21"/>
  <c r="J96" i="21"/>
  <c r="J98" i="21"/>
  <c r="J99" i="21"/>
  <c r="J100" i="21"/>
  <c r="J101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6" i="21"/>
  <c r="J137" i="21"/>
  <c r="J138" i="21"/>
  <c r="J139" i="21"/>
  <c r="J140" i="21"/>
  <c r="I7" i="21"/>
  <c r="I8" i="21"/>
  <c r="I9" i="21"/>
  <c r="I10" i="21"/>
  <c r="I11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61" i="21"/>
  <c r="I62" i="21"/>
  <c r="I63" i="21"/>
  <c r="I64" i="21"/>
  <c r="I65" i="21"/>
  <c r="I66" i="21"/>
  <c r="I67" i="21"/>
  <c r="I68" i="21"/>
  <c r="I69" i="21"/>
  <c r="I70" i="21"/>
  <c r="I71" i="21"/>
  <c r="I73" i="21"/>
  <c r="I74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4" i="21"/>
  <c r="I95" i="21"/>
  <c r="I96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24" i="21"/>
  <c r="I125" i="21"/>
  <c r="I126" i="21"/>
  <c r="I127" i="21"/>
  <c r="I128" i="21"/>
  <c r="I129" i="21"/>
  <c r="I130" i="21"/>
  <c r="I131" i="21"/>
  <c r="I132" i="21"/>
  <c r="I133" i="21"/>
  <c r="I134" i="21"/>
  <c r="I135" i="21"/>
  <c r="I136" i="21"/>
  <c r="I137" i="21"/>
  <c r="I138" i="21"/>
  <c r="I139" i="21"/>
  <c r="I140" i="21"/>
  <c r="J6" i="21"/>
  <c r="K6" i="21"/>
  <c r="I6" i="21"/>
  <c r="D169" i="21"/>
  <c r="E21" i="29" s="1"/>
  <c r="D160" i="21"/>
  <c r="E20" i="29" s="1"/>
  <c r="D175" i="15"/>
  <c r="D21" i="29" s="1"/>
  <c r="D166" i="15"/>
  <c r="D20" i="29" s="1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2" i="15"/>
  <c r="K103" i="15"/>
  <c r="K104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2" i="15"/>
  <c r="J103" i="15"/>
  <c r="J104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2" i="15"/>
  <c r="I103" i="15"/>
  <c r="I104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K6" i="15"/>
  <c r="J6" i="15"/>
  <c r="I6" i="15"/>
  <c r="D142" i="18" l="1"/>
  <c r="C20" i="29" s="1"/>
  <c r="D151" i="18"/>
  <c r="C21" i="29" s="1"/>
  <c r="J7" i="18"/>
  <c r="K7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30" i="18"/>
  <c r="K30" i="18"/>
  <c r="J31" i="18"/>
  <c r="K31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3" i="18"/>
  <c r="K63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7" i="18"/>
  <c r="K77" i="18"/>
  <c r="J79" i="18"/>
  <c r="K79" i="18"/>
  <c r="J80" i="18"/>
  <c r="K80" i="18"/>
  <c r="J82" i="18"/>
  <c r="K82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117" i="18"/>
  <c r="K117" i="18"/>
  <c r="J118" i="18"/>
  <c r="K118" i="18"/>
  <c r="J119" i="18"/>
  <c r="K119" i="18"/>
  <c r="J120" i="18"/>
  <c r="K120" i="18"/>
  <c r="J121" i="18"/>
  <c r="K121" i="18"/>
  <c r="J122" i="18"/>
  <c r="K122" i="18"/>
  <c r="J123" i="18"/>
  <c r="K123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30" i="18"/>
  <c r="I31" i="18"/>
  <c r="I32" i="18"/>
  <c r="I33" i="18"/>
  <c r="I34" i="18"/>
  <c r="I35" i="18"/>
  <c r="I36" i="18"/>
  <c r="I37" i="18"/>
  <c r="I38" i="18"/>
  <c r="I39" i="18"/>
  <c r="I40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3" i="18"/>
  <c r="I65" i="18"/>
  <c r="I66" i="18"/>
  <c r="I67" i="18"/>
  <c r="I68" i="18"/>
  <c r="I69" i="18"/>
  <c r="I70" i="18"/>
  <c r="I71" i="18"/>
  <c r="I72" i="18"/>
  <c r="I73" i="18"/>
  <c r="I74" i="18"/>
  <c r="I75" i="18"/>
  <c r="I77" i="18"/>
  <c r="I79" i="18"/>
  <c r="I80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K6" i="18"/>
  <c r="J6" i="18"/>
  <c r="I7" i="18"/>
  <c r="I6" i="18"/>
  <c r="E109" i="28" l="1"/>
  <c r="E90" i="28"/>
  <c r="E12" i="28"/>
  <c r="E8" i="28"/>
  <c r="E107" i="25"/>
  <c r="E88" i="25"/>
  <c r="E107" i="23"/>
  <c r="E88" i="23"/>
  <c r="E72" i="21"/>
  <c r="E60" i="21"/>
  <c r="E59" i="21"/>
  <c r="E58" i="21"/>
  <c r="E29" i="21"/>
  <c r="E28" i="21"/>
  <c r="E27" i="21"/>
  <c r="E26" i="21"/>
  <c r="E12" i="21"/>
  <c r="E84" i="15"/>
  <c r="E78" i="18"/>
  <c r="E61" i="18"/>
  <c r="E41" i="18"/>
  <c r="E29" i="18"/>
  <c r="J107" i="25" l="1"/>
  <c r="K107" i="25"/>
  <c r="I107" i="25"/>
  <c r="K41" i="18"/>
  <c r="I41" i="18"/>
  <c r="J41" i="18"/>
  <c r="I61" i="18"/>
  <c r="J61" i="18"/>
  <c r="K61" i="18"/>
  <c r="I58" i="21"/>
  <c r="K58" i="21"/>
  <c r="J58" i="21"/>
  <c r="I8" i="28"/>
  <c r="J8" i="28"/>
  <c r="K8" i="28"/>
  <c r="I78" i="18"/>
  <c r="J78" i="18"/>
  <c r="K78" i="18"/>
  <c r="I59" i="21"/>
  <c r="K59" i="21"/>
  <c r="J59" i="21"/>
  <c r="I12" i="28"/>
  <c r="J12" i="28"/>
  <c r="K12" i="28"/>
  <c r="I90" i="28"/>
  <c r="J90" i="28"/>
  <c r="K90" i="28"/>
  <c r="K29" i="18"/>
  <c r="I29" i="18"/>
  <c r="J29" i="18"/>
  <c r="I28" i="21"/>
  <c r="K28" i="21"/>
  <c r="J28" i="21"/>
  <c r="J29" i="21"/>
  <c r="I29" i="21"/>
  <c r="K29" i="21"/>
  <c r="K60" i="21"/>
  <c r="I60" i="21"/>
  <c r="J60" i="21"/>
  <c r="I12" i="21"/>
  <c r="K12" i="21"/>
  <c r="J12" i="21"/>
  <c r="K72" i="21"/>
  <c r="J72" i="21"/>
  <c r="I72" i="21"/>
  <c r="I109" i="28"/>
  <c r="J109" i="28"/>
  <c r="K109" i="28"/>
  <c r="J88" i="25"/>
  <c r="K88" i="25"/>
  <c r="I88" i="25"/>
  <c r="I88" i="23"/>
  <c r="K88" i="23"/>
  <c r="J88" i="23"/>
  <c r="I84" i="15"/>
  <c r="I149" i="15" s="1"/>
  <c r="F153" i="15" s="1"/>
  <c r="D155" i="15" s="1"/>
  <c r="K84" i="15"/>
  <c r="K149" i="15" s="1"/>
  <c r="F158" i="15" s="1"/>
  <c r="D162" i="15" s="1"/>
  <c r="D19" i="29" s="1"/>
  <c r="J84" i="15"/>
  <c r="J149" i="15" s="1"/>
  <c r="F157" i="15" s="1"/>
  <c r="I26" i="21"/>
  <c r="K26" i="21"/>
  <c r="J26" i="21"/>
  <c r="I27" i="21"/>
  <c r="K27" i="21"/>
  <c r="J27" i="21"/>
  <c r="I107" i="23"/>
  <c r="J107" i="23"/>
  <c r="K107" i="23"/>
  <c r="E89" i="25"/>
  <c r="E91" i="25"/>
  <c r="E89" i="23"/>
  <c r="E91" i="23"/>
  <c r="E76" i="21"/>
  <c r="E62" i="18"/>
  <c r="E64" i="18"/>
  <c r="I89" i="23" l="1"/>
  <c r="K89" i="23"/>
  <c r="J89" i="23"/>
  <c r="J164" i="28"/>
  <c r="F174" i="28" s="1"/>
  <c r="D179" i="28" s="1"/>
  <c r="H19" i="29" s="1"/>
  <c r="D18" i="29"/>
  <c r="D22" i="29" s="1"/>
  <c r="D177" i="15"/>
  <c r="I89" i="25"/>
  <c r="I155" i="25" s="1"/>
  <c r="F161" i="25" s="1"/>
  <c r="D163" i="25" s="1"/>
  <c r="J89" i="25"/>
  <c r="K89" i="25"/>
  <c r="I164" i="28"/>
  <c r="F170" i="28" s="1"/>
  <c r="D172" i="28" s="1"/>
  <c r="K164" i="28"/>
  <c r="F175" i="28" s="1"/>
  <c r="J64" i="18"/>
  <c r="K64" i="18"/>
  <c r="I64" i="18"/>
  <c r="K62" i="18"/>
  <c r="K125" i="18" s="1"/>
  <c r="F134" i="18" s="1"/>
  <c r="I62" i="18"/>
  <c r="I125" i="18" s="1"/>
  <c r="F129" i="18" s="1"/>
  <c r="D131" i="18" s="1"/>
  <c r="J62" i="18"/>
  <c r="J125" i="18" s="1"/>
  <c r="F133" i="18" s="1"/>
  <c r="I76" i="21"/>
  <c r="I142" i="21" s="1"/>
  <c r="F147" i="21" s="1"/>
  <c r="D149" i="21" s="1"/>
  <c r="K76" i="21"/>
  <c r="K142" i="21" s="1"/>
  <c r="F152" i="21" s="1"/>
  <c r="J76" i="21"/>
  <c r="J142" i="21"/>
  <c r="F151" i="21" s="1"/>
  <c r="J91" i="25"/>
  <c r="J155" i="25" s="1"/>
  <c r="F165" i="25" s="1"/>
  <c r="D170" i="25" s="1"/>
  <c r="G19" i="29" s="1"/>
  <c r="K91" i="25"/>
  <c r="K155" i="25" s="1"/>
  <c r="F166" i="25" s="1"/>
  <c r="I91" i="25"/>
  <c r="J91" i="23"/>
  <c r="I91" i="23"/>
  <c r="K91" i="23"/>
  <c r="K158" i="23"/>
  <c r="F168" i="23" s="1"/>
  <c r="I158" i="23"/>
  <c r="F163" i="23" s="1"/>
  <c r="D165" i="23" s="1"/>
  <c r="F18" i="29" s="1"/>
  <c r="J158" i="23"/>
  <c r="F167" i="23" s="1"/>
  <c r="C18" i="29" l="1"/>
  <c r="E18" i="29"/>
  <c r="G18" i="29"/>
  <c r="G22" i="29" s="1"/>
  <c r="D185" i="25"/>
  <c r="D138" i="18"/>
  <c r="C19" i="29" s="1"/>
  <c r="C22" i="29" s="1"/>
  <c r="H18" i="29"/>
  <c r="H22" i="29" s="1"/>
  <c r="D194" i="28"/>
  <c r="D156" i="21"/>
  <c r="E19" i="29" s="1"/>
  <c r="E22" i="29" s="1"/>
  <c r="D172" i="23"/>
  <c r="F19" i="29" s="1"/>
  <c r="F22" i="29" s="1"/>
  <c r="D153" i="18" l="1"/>
  <c r="F24" i="29"/>
  <c r="D171" i="21"/>
  <c r="D187" i="23"/>
</calcChain>
</file>

<file path=xl/sharedStrings.xml><?xml version="1.0" encoding="utf-8"?>
<sst xmlns="http://schemas.openxmlformats.org/spreadsheetml/2006/main" count="1938" uniqueCount="373">
  <si>
    <t>Por.</t>
  </si>
  <si>
    <t>MJ</t>
  </si>
  <si>
    <t>Množstvo</t>
  </si>
  <si>
    <t>Celková cena [€]</t>
  </si>
  <si>
    <t>číslo</t>
  </si>
  <si>
    <t>položka cenníka</t>
  </si>
  <si>
    <t>Dodávka</t>
  </si>
  <si>
    <t>Montáž</t>
  </si>
  <si>
    <t>Spolu</t>
  </si>
  <si>
    <t>Rekapitulácia</t>
  </si>
  <si>
    <t>Montážne práce</t>
  </si>
  <si>
    <t>Materiál</t>
  </si>
  <si>
    <t>PPV</t>
  </si>
  <si>
    <t>Presun dodávky</t>
  </si>
  <si>
    <t>Sťažené prostredie</t>
  </si>
  <si>
    <t>Oživenie a preskúšanie systému</t>
  </si>
  <si>
    <t>1.úradná skúška</t>
  </si>
  <si>
    <t>Zakreslenie skut.stavu</t>
  </si>
  <si>
    <t>Zaškolenie obsluhy</t>
  </si>
  <si>
    <t>OPOS</t>
  </si>
  <si>
    <t>Mimostaveništná doprava</t>
  </si>
  <si>
    <t>Predmet dodávky, montáže</t>
  </si>
  <si>
    <t>Hlava XI spolu:</t>
  </si>
  <si>
    <t>Súbor:</t>
  </si>
  <si>
    <t>Hlava II dodávky:</t>
  </si>
  <si>
    <t>Hlava II montáž,materiál:</t>
  </si>
  <si>
    <t>Lešenia, pojazdné plošiny, žeriav, ...</t>
  </si>
  <si>
    <t>Projektová dokumentácia</t>
  </si>
  <si>
    <t>Hlava VI Vedľajšie rozpočtové náklady :</t>
  </si>
  <si>
    <t>Montážny materiál</t>
  </si>
  <si>
    <t>Podružný materiál</t>
  </si>
  <si>
    <t>m</t>
  </si>
  <si>
    <t xml:space="preserve">Silový kábel  H07 RN-F, O 2x1,5mm2
pevne uložený </t>
  </si>
  <si>
    <t xml:space="preserve">Silový kábel  H07 RN-F, J 3x1,5mm2
pevne uložený </t>
  </si>
  <si>
    <t xml:space="preserve">Silový kábel  H07 RN-F, J 3x2,5mm2
pevne uložený </t>
  </si>
  <si>
    <t xml:space="preserve">Silový kábel  H07 RN-F, J 5x1,5mm2
pevne uložený </t>
  </si>
  <si>
    <t xml:space="preserve">Silový kábel  H07 RN-F, J 5x2,5mm2
pevne uložený </t>
  </si>
  <si>
    <t xml:space="preserve">Silový kábel  H07 RN-F, J 5x4mm2
pevne uložený </t>
  </si>
  <si>
    <t>ks</t>
  </si>
  <si>
    <t>Ukončenie Cu drôtov včítane zapojenie, jedna žila, vodič s prierezom do 16 mm2</t>
  </si>
  <si>
    <t>Príchytka nerezová pre trubku</t>
  </si>
  <si>
    <t>Montáž vypínača DALI</t>
  </si>
  <si>
    <t>Demontážne práce</t>
  </si>
  <si>
    <t>kpl</t>
  </si>
  <si>
    <t xml:space="preserve">DALI coupler pod vypínač </t>
  </si>
  <si>
    <t>Označovací štítok na kábel</t>
  </si>
  <si>
    <t>Úpravy stien po demontáži</t>
  </si>
  <si>
    <t>hod.</t>
  </si>
  <si>
    <t>kg</t>
  </si>
  <si>
    <t>Montáž rozvádzača skriňového, panelového za l pole</t>
  </si>
  <si>
    <t>Trubka nerezová 40/2,5  1.4541 uložená pevne</t>
  </si>
  <si>
    <t>Doplnenie rozvádzača RS1</t>
  </si>
  <si>
    <t>DUSLO Šaľa-objekt 32-08</t>
  </si>
  <si>
    <t>Montáž prepäťovej ochrany</t>
  </si>
  <si>
    <t xml:space="preserve">Vodič  H07V-K 10mm2 z/žl pevne uložený </t>
  </si>
  <si>
    <t>Príchytka nerezová 2056 U M 34 V4A, 1158223 alebo ekvivalent</t>
  </si>
  <si>
    <t>Lišta nerezová CPS 4L 2M V4A, 1121963 alebo ekvivalent</t>
  </si>
  <si>
    <t xml:space="preserve">Káblový žľab mrežovaný MERKUR 2 50/50 A4, ARK-2X1110 alebo ekvivalent
</t>
  </si>
  <si>
    <t>Krabice Thalassa TBS IP66 89x89x54  plné víko NSYTBS885 alebo ekvivalent</t>
  </si>
  <si>
    <t>Krabice Thalassa TBS IP66 138x93x72 plné víko NSYTBS1397 alebo ekvivalent</t>
  </si>
  <si>
    <t>Svorka WAGO 273-253 - 3x1,0-2,5mm2 - 24A/400V alebo ekvivalent</t>
  </si>
  <si>
    <t>Nosník NZM 50 A4, ARK-2X5005 alebo ekvivalent</t>
  </si>
  <si>
    <t xml:space="preserve">Záves US 3 K 40VA4571 alebo ekvivalent
</t>
  </si>
  <si>
    <t xml:space="preserve">L-profil nerezový 50x50x5  1.4571, 1m=4kg   /65m/ </t>
  </si>
  <si>
    <t xml:space="preserve">Svorníková kotva BZ-U8-10-21/75A4 alebo ekvivalent
</t>
  </si>
  <si>
    <t>Spojka SZM 1 A4,ARK-2X3010 alebo ekvivalent</t>
  </si>
  <si>
    <t xml:space="preserve">Rohová spojka GEV 36 VA4401 SP alebo ekvivalent
</t>
  </si>
  <si>
    <t>Vývodky Pg21 do krabíc Thalassa alebo ekvivalent</t>
  </si>
  <si>
    <t>Protipožiarna hmota PROMASTOP-I alebo ekvivalent</t>
  </si>
  <si>
    <t xml:space="preserve">Káblový rebrík LG 620 VS6VA4571, o.č. 6101200 alebo ekvivalent
</t>
  </si>
  <si>
    <t xml:space="preserve">Veko s otočnými západkami DRL 200 VA4571,o.č.6052981 alebo ekvivalent
</t>
  </si>
  <si>
    <t>Lišta elektroinšt. z PVC LHD 40x40 alebo ekvivalent</t>
  </si>
  <si>
    <t>Prepäťová ochrana typ FLP-12,5 V/4 alebo ekvivalent</t>
  </si>
  <si>
    <t>Prepäťová ochrana typ BDM-024-V/1-FR alebo ekvivalent</t>
  </si>
  <si>
    <t>Ekvipotencialna prípojnica OBO VDE 1801 alebo ekvivalent</t>
  </si>
  <si>
    <t>Plastová skrinka RITTAL alebo ekvivalent</t>
  </si>
  <si>
    <t>Schodiskové tlačidlo PLEXO IP66-IK8, č. 090462 + signálka č. 089907  alebo ekvivalent</t>
  </si>
  <si>
    <t>Vypínač PLEXO IP66-IK8, č. 090460  alebo ekvivalent</t>
  </si>
  <si>
    <t>Vodič  H07V-K 10mm2 z/žl pevne uložený  alebo ekvivalent</t>
  </si>
  <si>
    <t>Protipožiarna hmota PROMASTOP-I</t>
  </si>
  <si>
    <t>Doplnenie rozvádzača RSN1</t>
  </si>
  <si>
    <t>Veko nedierované DRLU 150  VA4571,6052992 alebo ekvivalent</t>
  </si>
  <si>
    <t>Spínač vrátane zapojenia striedavý prep. -radenie 6 typ 3553-06289 B1 alebo ekvivalent</t>
  </si>
  <si>
    <t>Trubka nerezová 25/2,5  1.4541 uložená pevne</t>
  </si>
  <si>
    <t xml:space="preserve">Silový kábel  H07 RN-F, J 5x6mm2
pevne uložený </t>
  </si>
  <si>
    <t xml:space="preserve">Silový kábel  H07 RN-F, J 3x6mm2
pevne uložený </t>
  </si>
  <si>
    <t xml:space="preserve">Silový kábel  H07 RN-F, J 3x4mm2
pevne uložený </t>
  </si>
  <si>
    <t>DUSLO Šaľa-objekt 31-02</t>
  </si>
  <si>
    <t>Dokumentácia skutkového vyhotovenia 3 pare, 2x archiv, 1x pracovisko, vrátane foto dokumentacie</t>
  </si>
  <si>
    <t>Demontáž starých vypínačov  pôvodného osvetlenia a ich likvidácia vrátane podporných konštrukcii</t>
  </si>
  <si>
    <t>Demontáž starých káblových trás pôvodného osvetlenia a ich likvidácia vrátane podporných konštrukcii</t>
  </si>
  <si>
    <t xml:space="preserve">Demontáže a likvidácia svietidiel a svetelných zdrojov zakonným spôsobom </t>
  </si>
  <si>
    <t xml:space="preserve">Demontážne práce </t>
  </si>
  <si>
    <t xml:space="preserve">Spojovací materiál - skrutky, zdrhovacie pásky, podložky </t>
  </si>
  <si>
    <t>%</t>
  </si>
  <si>
    <t xml:space="preserve">Príplatok za práce v noci </t>
  </si>
  <si>
    <t>hod</t>
  </si>
  <si>
    <t>Očistenie kablových trás</t>
  </si>
  <si>
    <t>Pomocné práce</t>
  </si>
  <si>
    <t>Upratovacie práce</t>
  </si>
  <si>
    <t>Odvoz odpadu a obalových materialov</t>
  </si>
  <si>
    <t xml:space="preserve">Príprava  a zriadenie pracoviska </t>
  </si>
  <si>
    <t>sprava</t>
  </si>
  <si>
    <t>Odborná protokolovaná skuška rozvádzača osvetlenia</t>
  </si>
  <si>
    <t>správa</t>
  </si>
  <si>
    <t xml:space="preserve">Odborná protokolovaná skúška novej sústavy osvetlenie bez rozvodne </t>
  </si>
  <si>
    <t>Zriadenie servisného materialu, náhradné zdroje, moduly, vypínače 3% z investičných nákladov</t>
  </si>
  <si>
    <t>Zaškolenie obsluhy a vyhotovenie protokolu o zaškolení</t>
  </si>
  <si>
    <t xml:space="preserve">hod </t>
  </si>
  <si>
    <t>Optimalizácia prevádzkových režimov a scén po 1000 hod prevádzky</t>
  </si>
  <si>
    <t>Kontrolne meranie kvality osvetlenia a správa z merania - intenzita osvetlenia a oslnenie</t>
  </si>
  <si>
    <t xml:space="preserve">Programovanie osvetľovacich scén </t>
  </si>
  <si>
    <t>Konfigurácia systému osvetlenia podľa prevádzkového režimu</t>
  </si>
  <si>
    <t>Práce</t>
  </si>
  <si>
    <t>Chránička ohybná O 25mm. Vrátane montážneho klipu a spojovacieho materialu. 100ks klip/100m</t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</si>
  <si>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</t>
    </r>
  </si>
  <si>
    <t>Nosný prvok pre úchyt svietidla o drôtený žľab alebo nosník C 0,2m pre svietidlo material nerez AISI316i  vratane kotviacich skrutiek a uchytu podľa knihy riešení a knihy svietidiel alebo ekvivalent</t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</si>
  <si>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 podľa knihy riešení a podľa  dokumentácie 209-15 P) Špecifikácia minimálnych technických štandardov pre systém osvetlenia 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</si>
  <si>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 podľa podľa  dokumentácie 209-15 P) Špecifikácia minimálnych technických štandardov pre systém osvetlenia </t>
    </r>
  </si>
  <si>
    <r>
      <rPr>
        <b/>
        <sz val="10"/>
        <rFont val="Arial"/>
        <family val="2"/>
        <charset val="238"/>
      </rPr>
      <t>KP10</t>
    </r>
    <r>
      <rPr>
        <sz val="10"/>
        <rFont val="Arial"/>
        <family val="2"/>
        <charset val="238"/>
      </rPr>
      <t xml:space="preserve"> Konektorovaný káblový prepoj H07 RN-F, J 5x1,5mm2 l do 10m  IP 66-67 napr. RST MNI podľa  dokumentácie 209-15 P) Špecifikácia minimálnych technických štandardov pre systém osvetlenia </t>
    </r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</si>
  <si>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  podľa  dokumentácie 209-15 P) Špecifikácia minimálnych technických štandardov pre systém osvetlenia 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</si>
  <si>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 podľa  dokumentácie 209-15 P) Špecifikácia minimálnych technických štandardov pre systém osvetlenia </t>
    </r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</si>
  <si>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  podľa  dokumentácie 209-15 P) Špeciafikácia minimálnych technických štandardov pre system osvetlenia 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</si>
  <si>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 podľa knihy riešení a knihy svietidiel alebo ekvivalent</t>
    </r>
  </si>
  <si>
    <r>
      <rPr>
        <b/>
        <sz val="10"/>
        <rFont val="Arial"/>
        <family val="2"/>
        <charset val="238"/>
      </rPr>
      <t>KP10</t>
    </r>
    <r>
      <rPr>
        <sz val="10"/>
        <rFont val="Arial"/>
        <family val="2"/>
        <charset val="238"/>
      </rPr>
      <t xml:space="preserve"> Konektorovaný káblový prepoj H07 RN-F, J 5x1,5mm2 l do 10m  IP 66-67 napr. RST MNI podľa  dokumentácie 209-15 P)  podľa  dokumentácie 209-15 P) Špeciafikácia minimálnych technických štandardov pre system osvetlenia 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</si>
  <si>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  podľa  dokumentácie 209-15 P) Špeciafikácia minimálnych technických štandardov pre system osvetlenia </t>
    </r>
  </si>
  <si>
    <r>
      <rPr>
        <b/>
        <sz val="10"/>
        <rFont val="Arial"/>
        <family val="2"/>
        <charset val="238"/>
      </rPr>
      <t>KP10</t>
    </r>
    <r>
      <rPr>
        <sz val="10"/>
        <rFont val="Arial"/>
        <family val="2"/>
        <charset val="238"/>
      </rPr>
      <t xml:space="preserve"> Konektorovaný káblový prepoj H07 RN-F, J 5x1,5mm2 l do 10m  IP 66-67 napr. RST MNI podľa  dokumentácie 209-15 P) Špeciafikácia minimálnych technických štandardov pre system osvetlenia </t>
    </r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</si>
  <si>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 podľa  dokumentácie 209-15 P) Špecifikácia minimálnych technických štandardov pre systém osvetlenia 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</si>
  <si>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podľa  dokumentácie 209-15 P) Špecifikácia minimálnych technických štandardov pre systém osvetlenia </t>
    </r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</si>
  <si>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 podľa knihy riešení a knihy svietidiel alebo ekvivalent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</si>
  <si>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 podľa  dokumentácie 209-15 P) Špeciafikácia minimálnych technických štandardov pre system osvetlenia </t>
    </r>
  </si>
  <si>
    <t>Fotodokumentácia</t>
  </si>
  <si>
    <t>Dokumentácia skutkového vyhotovenia 3 pare, 2x archiv, 1x pracovisko</t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</si>
  <si>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  podľa  dokumentácie 209-15 P) Špecifikácia minimálnych technických štandardov pre systém osvetlenia </t>
    </r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</si>
  <si>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 alebo ekvivalent</t>
    </r>
  </si>
  <si>
    <t xml:space="preserve">Nosný prvok pre úchyt svietidla o drôtený žľab alebo nosník C 0,2m pre svietidlo material nerez AISI316i  vratane kotviacich skrutiek a uchytu  podľa  dokumentácie 209-15 P) Špecifikácia minimálnych technických štandardov pre systém osvetlenia </t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</si>
  <si>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  alebo ekvivalent</t>
    </r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</si>
  <si>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 alebo ekvivalent</t>
    </r>
  </si>
  <si>
    <t xml:space="preserve">Vypínač PLEXO IP66-IK8, č. 090460 </t>
  </si>
  <si>
    <t xml:space="preserve">Schodiskové tlačidlo PLEXO IP66-IK8, č. 090462 + signálka č. 089907 </t>
  </si>
  <si>
    <t>Prepäťová ochrana typ FLP-12,5 V/4</t>
  </si>
  <si>
    <t xml:space="preserve">Montáž rozvádzača skriňového, panelového za l pole </t>
  </si>
  <si>
    <t>Pozdĺžna spojka LVG 60 VA4571,o.č.6208835</t>
  </si>
  <si>
    <t>Veko s otočnými západkami DRL 200 VA4571,o.č.6052981</t>
  </si>
  <si>
    <t>Veko s otočnými západkami DRL 400 VA4571,o.č.6052984</t>
  </si>
  <si>
    <t>Káblový rebrík LG 620 VS6VA4571, o.č. 6101200</t>
  </si>
  <si>
    <t>Káblový rebrík LG 640 VS6VA4571,o.č.6101216</t>
  </si>
  <si>
    <t xml:space="preserve">Montáž pohybového senzora na spínanie osvetlenia </t>
  </si>
  <si>
    <t>Označovací káblový štítok nerezový</t>
  </si>
  <si>
    <t>Vývodky Pg21 do krabíc Thalassa</t>
  </si>
  <si>
    <t>Rohová spojka GEV 36 VA4401 SP</t>
  </si>
  <si>
    <t>Spojka SZM 1 A4,ARK-2X3010</t>
  </si>
  <si>
    <t>Svorníková kotva BZ-U8-10-21/75A4</t>
  </si>
  <si>
    <t>Záves US 3 K 40VA4571</t>
  </si>
  <si>
    <t>Nosník NZM 100 A4, ARK-2X5010</t>
  </si>
  <si>
    <t>Svorka WAGO 273-253 - 3x1,0-2,5mm2 - 24A/400V</t>
  </si>
  <si>
    <t>Krabice Thalassa TBS IP66 138x93x72 plné víko NSYTBS1397</t>
  </si>
  <si>
    <t>Krabice Thalassa TBS IP66 89x89x54  plné víko NSYTBS885</t>
  </si>
  <si>
    <t>Káblový žľab mrežovaný MERKUR 2 50/50 A4, ARK-2X1110</t>
  </si>
  <si>
    <t>Káblový žľab mrežovaný nerezový MERKUR 2 100/50 A4, ARK-2X1120</t>
  </si>
  <si>
    <t>Príchytka nerezová 2056 U M 34 V4A, 1158223</t>
  </si>
  <si>
    <t>Lišta nerezová CPS 4L 2M V4A, 1121963</t>
  </si>
  <si>
    <t>Dátový kábel FTP, 4x2x0,5, cat. 6A
pevne uložený</t>
  </si>
  <si>
    <t xml:space="preserve">Silový kábel  H07 RN-F, O 3x1,5mm2
pevne uložený </t>
  </si>
  <si>
    <t>DUSLO Šaľa-objekt 32-19a</t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</si>
  <si>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  ekvivalent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</si>
  <si>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 alebo ekvivalent</t>
    </r>
  </si>
  <si>
    <t>Nosný prvok pre úchyt svietidla o drôtený žľab alebo nosník C 0,2m pre svietidlo material nerez AISI316i  vratane kotviacich skrutiek a uchytu  alebo ekvivalent</t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</si>
  <si>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6001088,l alebo ekvivalent</t>
    </r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</si>
  <si>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 ekvivalent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</si>
  <si>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alebo ekvivalent</t>
    </r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</si>
  <si>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6001088,alebo ekvivalent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</si>
  <si>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  alebo ekvivalent</t>
    </r>
  </si>
  <si>
    <t>Ekvipotencialna prípojnica OBO VDE 1801  alebo ekvivalent</t>
  </si>
  <si>
    <t>Prepäťová ochrana typ BDM-024-V/1-FR  alebo ekvivalent</t>
  </si>
  <si>
    <t xml:space="preserve">Montáž prepäťovej ochrany </t>
  </si>
  <si>
    <t>Prepäťová ochrana typ FLP-12,5 V/4  alebo ekvivalent</t>
  </si>
  <si>
    <t>Protipožiarna hmota PROMASTOP-I  alebo ekvivalent</t>
  </si>
  <si>
    <t>Príchytka pre trubku CL32 IEC  alebo ekvivalent</t>
  </si>
  <si>
    <t xml:space="preserve">Rúrka elektroinšt. ohybná, FX32 uložená pevne </t>
  </si>
  <si>
    <t>Príchytka pre trubku CL40 IEC alebo ekvivalent</t>
  </si>
  <si>
    <t xml:space="preserve">Rúrka elektroinšt. ohybná, FX40 uložená pevne </t>
  </si>
  <si>
    <t>Doprava pracovníkov na stavbu na úpravu rozvádzačov</t>
  </si>
  <si>
    <t>Rohová spojka GEV 36 VA4401 SP alebo ekvivalent</t>
  </si>
  <si>
    <t>Svorníková kotva BZ-U8-10-21/75A4 alebo ekvivalent</t>
  </si>
  <si>
    <t>Záves US 3 K 40VA4571 alebo ekvivalent</t>
  </si>
  <si>
    <t>Doplnenie rozvádzača RS4</t>
  </si>
  <si>
    <t>Doplnenie rozvádzača RS3</t>
  </si>
  <si>
    <t>Doplnenie rozvádzača RS2</t>
  </si>
  <si>
    <t>Káblový žľab mrežovaný MERKUR 2 50/50 A4, ARK-2X1110 alebo ekvivalent</t>
  </si>
  <si>
    <t>DUSLO Šaľa-objekt 32-20</t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</si>
  <si>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 alebo ekvivalent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</si>
  <si>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 l alebo ekvivalent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</si>
  <si>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  podľa  dokumentácie 209-15 P) Špecifikácia minimálnych technických štandardov pre systém osvetlenia  alebo ekvivalent</t>
    </r>
  </si>
  <si>
    <r>
      <t xml:space="preserve">Nosný prvok </t>
    </r>
    <r>
      <rPr>
        <b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0,5m pre svietidlo material nerez AISI316i vratane kotvacich skrutiek  podľaalebo ekvivalent</t>
    </r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</si>
  <si>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 podľa knihy  podľa  dokumentácie 209-15 P) Špecifikácia minimálnych technických štandardov pre systém osvetlenia </t>
    </r>
  </si>
  <si>
    <t>Príchytka pre trubku CL40 IEC</t>
  </si>
  <si>
    <t xml:space="preserve">Rúrka elektroinšt. pevná,UPRM 40 uložená pevne </t>
  </si>
  <si>
    <t>Príchytka pre trubku CL25 IEC alebo ekvivalent</t>
  </si>
  <si>
    <t xml:space="preserve">Rúrka elektroinšt. pevná,UPRM 25 uložená pevne </t>
  </si>
  <si>
    <t>Príchytka pre trubku CL32 IEC alebo ekvivalent</t>
  </si>
  <si>
    <t>Káblový rebrík LG 620 VS6VA4571, o.č. 6101200 alebo ekvivalent</t>
  </si>
  <si>
    <t>Nosník NZM 100 A4, ARK-2X5010 alebo ekvivalent</t>
  </si>
  <si>
    <t>Doplnenie rozvádzača RS5</t>
  </si>
  <si>
    <t>Káblový žľab mrežovaný nerezový MERKUR 2 100/50 A4, ARK-2X1120 alebo ekvivalent</t>
  </si>
  <si>
    <t>DUSLO Šaľa-objekt 32-21</t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</si>
  <si>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 podľa  dokumentácie 209-15 P) Špecifikácia minimálnych technických štandardov pre systém osvetlenia </t>
    </r>
  </si>
  <si>
    <r>
      <rPr>
        <b/>
        <sz val="10"/>
        <rFont val="Arial"/>
        <family val="2"/>
        <charset val="238"/>
      </rPr>
      <t>KP10</t>
    </r>
    <r>
      <rPr>
        <sz val="10"/>
        <rFont val="Arial"/>
        <family val="2"/>
        <charset val="238"/>
      </rPr>
      <t xml:space="preserve"> Konektorovaný káblový prepoj H07 RN-F, J 5x1,5mm2 l do 10m  IP 66-67 napr. RST MiNI podľa  dokumentácie 209-15 P) Špecifikácia minimálnych technických štandardov pre systém osvetlenia </t>
    </r>
  </si>
  <si>
    <t xml:space="preserve">svetelných miest </t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</si>
  <si>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 </t>
    </r>
  </si>
  <si>
    <t>sada pre uzemnenie stožiara o konštrukciu lavky.</t>
  </si>
  <si>
    <t>ochranna chránička - trubka z nehrdavejucej ocelel O20mm, vrátane príslušenstva pre uchytenie o konštrukciu lávky</t>
  </si>
  <si>
    <r>
      <t xml:space="preserve">Káblový žľab mrežovaný nerezový </t>
    </r>
    <r>
      <rPr>
        <b/>
        <sz val="10"/>
        <rFont val="Arial"/>
        <family val="2"/>
        <charset val="238"/>
      </rPr>
      <t>GRM 55</t>
    </r>
    <r>
      <rPr>
        <sz val="10"/>
        <rFont val="Arial"/>
        <family val="2"/>
        <charset val="238"/>
      </rPr>
      <t xml:space="preserve"> 100VA4401, 6001088,  podľa  dokumentácie 209-15 P) Špecifikácia minimálnych technických štandardov pre systém osvetlenia alebo ekvivalent</t>
    </r>
  </si>
  <si>
    <t>DUSLO Šaľa-objekt 32-39</t>
  </si>
  <si>
    <t>Vodič  H07V-K 10mm2 z/žl pevne uložený</t>
  </si>
  <si>
    <t>Vývodky do krabice, typ 8161, M16x1,5 alebo ekvivalent</t>
  </si>
  <si>
    <t>STAHL, krabica do výbušného prostredia, vrátane 5ks svoriek, typ 8118/112-K4 alebo ekvivalent</t>
  </si>
  <si>
    <t>Ukončenie vodičov do 6 mm2</t>
  </si>
  <si>
    <t>Vodič  H07V-K 6mm2 zelenožltý</t>
  </si>
  <si>
    <t>Plastový žľab MIK 25x40 alebo ekvivalent</t>
  </si>
  <si>
    <t>Plastový žľab MIK 16x16 alebo ekvivalent</t>
  </si>
  <si>
    <t>Veko s otočnými západkami DRL 200 VA4571,o.č.6052981 alebo ekvivalent</t>
  </si>
  <si>
    <t>L-profil nerezový 50x50x5  1.4571, 1m=4kg   /160m/</t>
  </si>
  <si>
    <t>Doplnenie rozvádzača RS02</t>
  </si>
  <si>
    <t>Doplnenie rozvádzača RS01</t>
  </si>
  <si>
    <t xml:space="preserve">Lišta nerezová CPS 4L 2M V4A, 1121963 alebo ekvivalent </t>
  </si>
  <si>
    <t>210010113</t>
  </si>
  <si>
    <t xml:space="preserve">Silový kábel CYKY-J 3x1,5mm2 pevne uložený </t>
  </si>
  <si>
    <t xml:space="preserve">Silový kábel CYKY-O 2x1,5mm2 pevne uložený </t>
  </si>
  <si>
    <r>
      <rPr>
        <b/>
        <sz val="10"/>
        <rFont val="Arial"/>
        <family val="2"/>
        <charset val="238"/>
      </rPr>
      <t>KP10</t>
    </r>
    <r>
      <rPr>
        <sz val="10"/>
        <rFont val="Arial"/>
        <family val="2"/>
        <charset val="238"/>
      </rPr>
      <t xml:space="preserve"> Konektorovaný káblový prepoj H07 RN-F, J 5x1,5mm2 l do 10m  IP 66-67 napr. RST MNI  podľa  dokumentácie 209-15 P) Špecifikácia minimálnych technických štandardov pre systém osvetlenia </t>
    </r>
  </si>
  <si>
    <r>
      <rPr>
        <b/>
        <sz val="10"/>
        <rFont val="Arial"/>
        <family val="2"/>
        <charset val="238"/>
      </rPr>
      <t>KP10</t>
    </r>
    <r>
      <rPr>
        <sz val="10"/>
        <rFont val="Arial"/>
        <family val="2"/>
        <charset val="238"/>
      </rPr>
      <t xml:space="preserve"> Konektorovaný káblový prepoj H07 RN-F, J 5x1,5mm2 l do 10m  IP 66-67 napr. RST MNI podľa podľa  dokumentácie 209-15 P) Špecifikácia minimálnych technických štandardov pre systém osvetlenia </t>
    </r>
  </si>
  <si>
    <r>
      <rPr>
        <b/>
        <sz val="10"/>
        <rFont val="Arial"/>
        <family val="2"/>
        <charset val="238"/>
      </rPr>
      <t>KP10</t>
    </r>
    <r>
      <rPr>
        <sz val="10"/>
        <rFont val="Arial"/>
        <family val="2"/>
        <charset val="238"/>
      </rPr>
      <t xml:space="preserve"> Konektorovaný káblový prepoj H07 RN-F, J 5x1,5mm2 l do 10m  IP 66-67 napr. RST MNI podľa knihy riešení a knihy svietidiel alebo ekvivalent</t>
    </r>
  </si>
  <si>
    <r>
      <rPr>
        <b/>
        <sz val="10"/>
        <rFont val="Arial"/>
        <family val="2"/>
        <charset val="238"/>
      </rPr>
      <t>KP10</t>
    </r>
    <r>
      <rPr>
        <sz val="10"/>
        <rFont val="Arial"/>
        <family val="2"/>
        <charset val="238"/>
      </rPr>
      <t xml:space="preserve"> Konektorovaný káblový prepoj H07 RN-F, J 5x1,5mm2 l do 10m  IP 66-67 napr. RST MNI podľa  podľa  dokumentácie 209-15 P) Špecifikácia minimálnych technických štandardov pre systém osvetlenia </t>
    </r>
  </si>
  <si>
    <t>Jednotková cena [€]</t>
  </si>
  <si>
    <r>
      <t xml:space="preserve">VZN11L </t>
    </r>
    <r>
      <rPr>
        <sz val="10"/>
        <rFont val="Arial"/>
        <family val="2"/>
        <charset val="238"/>
      </rPr>
      <t xml:space="preserve">Svietidlový modul vrátane montážnej sady podľa  dokumentácie 209-15 P) Špecifikácia minimálnych technický štandardov pre systém osvetlenia </t>
    </r>
  </si>
  <si>
    <r>
      <t xml:space="preserve">L1N023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</si>
  <si>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t xml:space="preserve">Z4N03 </t>
    </r>
    <r>
      <rPr>
        <sz val="10"/>
        <rFont val="Arial"/>
        <family val="2"/>
        <charset val="238"/>
      </rPr>
      <t xml:space="preserve">Svietidlo vrátane montážnej sady podľa  dokumentácie 209-15 P) Špeciafikácia minimálnych technických štandardov pre system osvetlenia </t>
    </r>
  </si>
  <si>
    <r>
      <t xml:space="preserve">VZN09L </t>
    </r>
    <r>
      <rPr>
        <sz val="10"/>
        <rFont val="Arial"/>
        <family val="2"/>
        <charset val="238"/>
      </rPr>
      <t>Svietidlo vrátane montážnej sady podľa knihy riešení a knihy svietidiel alebo ekvivalent</t>
    </r>
  </si>
  <si>
    <r>
      <t xml:space="preserve">VZN06L </t>
    </r>
    <r>
      <rPr>
        <sz val="10"/>
        <rFont val="Arial"/>
        <family val="2"/>
        <charset val="238"/>
      </rPr>
      <t>Svietidlo vrátane montážnej sady podľa knihy riešení a knihy svietidiel alebo ekvivalent</t>
    </r>
  </si>
  <si>
    <r>
      <t xml:space="preserve">RZN10 </t>
    </r>
    <r>
      <rPr>
        <sz val="10"/>
        <rFont val="Arial"/>
        <family val="2"/>
        <charset val="238"/>
      </rPr>
      <t xml:space="preserve">Svietidlo vrátane montážnej sady podľa  dokumentácie 209-15 P) Špeciafikácia minimálnych technických štandardov pre system osvetlenia </t>
    </r>
  </si>
  <si>
    <r>
      <t xml:space="preserve">Z2N04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</si>
  <si>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t xml:space="preserve">Z2N11 </t>
    </r>
    <r>
      <rPr>
        <sz val="10"/>
        <rFont val="Arial"/>
        <family val="2"/>
        <charset val="238"/>
      </rPr>
      <t xml:space="preserve">Svietidlo vrátane montážnej sady podľa  dokumentácie 209-15 P) Špeciafikácia minimálnych technických štandardov pre system osvetlenia </t>
    </r>
  </si>
  <si>
    <r>
      <t xml:space="preserve">Z4N12  </t>
    </r>
    <r>
      <rPr>
        <sz val="10"/>
        <rFont val="Arial"/>
        <family val="2"/>
        <charset val="238"/>
      </rPr>
      <t xml:space="preserve">Svietidlo vrátane montážnej sady podľa  dokumentácie 209-15 P) Špeciafikácia minimálnych technických štandardov pre system osvetlenia </t>
    </r>
  </si>
  <si>
    <r>
      <t xml:space="preserve">LZ2NOSZ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</si>
  <si>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LZ4N04V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</si>
  <si>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LZ4N04V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</si>
  <si>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t xml:space="preserve">Z9N21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</si>
  <si>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t>V1N 110V</t>
    </r>
    <r>
      <rPr>
        <sz val="10"/>
        <rFont val="Arial"/>
        <family val="2"/>
        <charset val="238"/>
      </rPr>
      <t xml:space="preserve">  svietidlo pre núdzové osvetlenie  podľa knihy riešení a knihy svietidiel alebo ekvivalent - svietidlo napojené na samostatnú rozvodnú sieť DC 110V existujucej baterkárne. Svietidlo vrátana vstupeho a výstupného konektora napr. RST MINI 3</t>
    </r>
  </si>
  <si>
    <r>
      <rPr>
        <b/>
        <sz val="10"/>
        <rFont val="Arial"/>
        <family val="2"/>
        <charset val="238"/>
      </rPr>
      <t>RK1</t>
    </r>
    <r>
      <rPr>
        <sz val="10"/>
        <rFont val="Arial"/>
        <family val="2"/>
        <charset val="238"/>
      </rPr>
      <t xml:space="preserve"> Rozbočovacia krabica 1xIN 5x2,5 L1L2L3NPE 1xOUT L1L2L3NPE, 1xIN 2x1,5DALI , 1xOUT, 2x OUT 5x1,5 LNPE D1 D2 podľa knihy riešení a knihy svietidiel alebo ekvivalent</t>
    </r>
  </si>
  <si>
    <r>
      <rPr>
        <b/>
        <sz val="10"/>
        <rFont val="Arial"/>
        <family val="2"/>
        <charset val="238"/>
      </rPr>
      <t>RK2</t>
    </r>
    <r>
      <rPr>
        <sz val="10"/>
        <rFont val="Arial"/>
        <family val="2"/>
        <charset val="238"/>
      </rPr>
      <t xml:space="preserve"> Rozbočovacia krabica 1xIN 5x2,5 L1L2L3NPE 1xOUT L1L2L3NPE, 1xIN 2x1,5DALI , 1xOUT, 2x OUT 5x1,5 LNPE D1 D2  podľa  dokumentácie 209-15 P) Špecifikácia minimálnych technických štandardov pre systém osvetlenia </t>
    </r>
  </si>
  <si>
    <r>
      <t xml:space="preserve">DX </t>
    </r>
    <r>
      <rPr>
        <sz val="10"/>
        <rFont val="Arial"/>
        <family val="2"/>
        <charset val="238"/>
      </rPr>
      <t xml:space="preserve">predradníkový modul pre 2ks svietidlových modulov </t>
    </r>
    <r>
      <rPr>
        <b/>
        <sz val="10"/>
        <rFont val="Arial"/>
        <family val="2"/>
        <charset val="238"/>
      </rPr>
      <t>VZN</t>
    </r>
  </si>
  <si>
    <r>
      <t>DY</t>
    </r>
    <r>
      <rPr>
        <sz val="10"/>
        <rFont val="Arial"/>
        <family val="2"/>
        <charset val="238"/>
      </rPr>
      <t xml:space="preserve"> predradníkový modul pre 6ks a viac svietidlových modulov </t>
    </r>
    <r>
      <rPr>
        <b/>
        <sz val="10"/>
        <rFont val="Arial"/>
        <family val="2"/>
        <charset val="238"/>
      </rPr>
      <t>VZN</t>
    </r>
  </si>
  <si>
    <r>
      <rPr>
        <b/>
        <sz val="10"/>
        <rFont val="Arial"/>
        <family val="2"/>
        <charset val="238"/>
      </rPr>
      <t xml:space="preserve">SP Senzor </t>
    </r>
    <r>
      <rPr>
        <sz val="10"/>
        <rFont val="Arial"/>
        <family val="2"/>
        <charset val="238"/>
      </rPr>
      <t>pohybu a prítomnosti DALI 90mA.  podľa  dokumentácie 209-15 P) Špecifikácia minimálnych technických štandardov pre systém osvetlenia  vrátane konzoly pre uchytenie</t>
    </r>
  </si>
  <si>
    <r>
      <rPr>
        <b/>
        <sz val="10"/>
        <rFont val="Arial"/>
        <family val="2"/>
        <charset val="238"/>
      </rPr>
      <t>SO senzor</t>
    </r>
    <r>
      <rPr>
        <sz val="10"/>
        <rFont val="Arial"/>
        <family val="2"/>
        <charset val="238"/>
      </rPr>
      <t xml:space="preserve"> osvitu DALI 110mA - smerový IP 65  podľa  dokumentácie 209-15 P) Špecifikácia minimálnych technických štandardov pre systém osvetlenia , vrátane konzoly pre uchytenie</t>
    </r>
  </si>
  <si>
    <r>
      <rPr>
        <b/>
        <sz val="10"/>
        <rFont val="Arial"/>
        <family val="2"/>
        <charset val="238"/>
      </rPr>
      <t>JYSTY</t>
    </r>
    <r>
      <rPr>
        <sz val="10"/>
        <rFont val="Arial"/>
        <family val="2"/>
        <charset val="238"/>
      </rPr>
      <t xml:space="preserve"> 2x2x0,8 káblové vedenie DALI zbernice</t>
    </r>
  </si>
  <si>
    <r>
      <t xml:space="preserve">LZ2N09SS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</si>
  <si>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VZN11L </t>
    </r>
    <r>
      <rPr>
        <sz val="10"/>
        <rFont val="Arial"/>
        <family val="2"/>
        <charset val="238"/>
      </rPr>
      <t xml:space="preserve">Svietidlový modul vrátane montážnej sady  podľa  dokumentácie 209-15 P) Špecifikácia minimálnych technických štandardov pre systém osvetlenia </t>
    </r>
  </si>
  <si>
    <r>
      <t xml:space="preserve">VZN09L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</si>
  <si>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VZN06L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</si>
  <si>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t xml:space="preserve">Z4N03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</si>
  <si>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t xml:space="preserve">Z4N06 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</si>
  <si>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Z4N12 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</si>
  <si>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RZN10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</si>
  <si>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RZN22 </t>
    </r>
    <r>
      <rPr>
        <sz val="10"/>
        <rFont val="Arial"/>
        <family val="2"/>
        <charset val="238"/>
      </rPr>
      <t xml:space="preserve">Svietidlo vrátane montážnej sady podľa knihy riešení a knihy svietidiel alebo  podľa  dokumentácie 209-15 P) Špecifikácia minimálnych technických štandardov pre systém osvetlenia </t>
    </r>
  </si>
  <si>
    <r>
      <t xml:space="preserve">Z2N04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</si>
  <si>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Z2N08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</si>
  <si>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Z2N11 </t>
    </r>
    <r>
      <rPr>
        <sz val="10"/>
        <rFont val="Arial"/>
        <family val="2"/>
        <charset val="238"/>
      </rPr>
      <t>Svietidlo vrátane montážnej sady podľa knihy riešení a knihy svietidiel alebo ekvivalent</t>
    </r>
  </si>
  <si>
    <r>
      <t xml:space="preserve">LZ2NOSZ </t>
    </r>
    <r>
      <rPr>
        <sz val="10"/>
        <rFont val="Arial"/>
        <family val="2"/>
        <charset val="238"/>
      </rPr>
      <t xml:space="preserve">Svietidlo vrátane montážnej sady   podľa  dokumentácie 209-15 P) Špecifikácia minimálnych technických štandardov pre systém osvetlenia </t>
    </r>
  </si>
  <si>
    <r>
      <t xml:space="preserve">LZ4N04P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</si>
  <si>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Z9N21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</si>
  <si>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>V1N 110V</t>
    </r>
    <r>
      <rPr>
        <sz val="10"/>
        <rFont val="Arial"/>
        <family val="2"/>
        <charset val="238"/>
      </rPr>
      <t xml:space="preserve">  svietidlo pre núdzové osvetlenie  podľa  dokumentácie 209-15 P) Špecifikácia minimálnych technických štandardov pre systém osvetlenia - svietidlo napojené na samostatnú rozvodnú sieť DC 110V existujucej baterkárne. Svietidlo vrátana vstupeho a výstupného konektora napr. RST MINI 3</t>
    </r>
  </si>
  <si>
    <r>
      <t xml:space="preserve">RT10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</si>
  <si>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DX </t>
    </r>
    <r>
      <rPr>
        <sz val="10"/>
        <rFont val="Arial"/>
        <family val="2"/>
        <charset val="238"/>
      </rPr>
      <t xml:space="preserve">predradníkový modul pre 2ks svietidlových modulov </t>
    </r>
    <r>
      <rPr>
        <b/>
        <sz val="10"/>
        <rFont val="Arial"/>
        <family val="2"/>
        <charset val="238"/>
      </rPr>
      <t xml:space="preserve">VZN podľa  dokumentácie 209-15 P) Špecifikácia minimálnych technických štandardov pre systém osvetlenia </t>
    </r>
  </si>
  <si>
    <r>
      <t>DY</t>
    </r>
    <r>
      <rPr>
        <sz val="10"/>
        <rFont val="Arial"/>
        <family val="2"/>
        <charset val="238"/>
      </rPr>
      <t xml:space="preserve"> predradníkový modul pre 6ks a viac svietidlových modulov </t>
    </r>
    <r>
      <rPr>
        <b/>
        <sz val="10"/>
        <rFont val="Arial"/>
        <family val="2"/>
        <charset val="238"/>
      </rPr>
      <t xml:space="preserve">VZN podľa  dokumentácie 209-15 P) Špecifikácia minimálnych technických štandardov pre systém osvetlenia </t>
    </r>
  </si>
  <si>
    <r>
      <rPr>
        <b/>
        <sz val="10"/>
        <rFont val="Arial"/>
        <family val="2"/>
        <charset val="238"/>
      </rPr>
      <t xml:space="preserve">PS360DALI Senzor </t>
    </r>
    <r>
      <rPr>
        <sz val="10"/>
        <rFont val="Arial"/>
        <family val="2"/>
        <charset val="238"/>
      </rPr>
      <t>pohybu a prítomnosti DALI 90mA.  podľa  dokumentácie 209-15 P) Špecifikácia minimálnych technických štandardov pre systém osvetlenia  vrátane konzoly pre uchytenie</t>
    </r>
  </si>
  <si>
    <r>
      <rPr>
        <b/>
        <sz val="10"/>
        <rFont val="Arial"/>
        <family val="2"/>
        <charset val="238"/>
      </rPr>
      <t>SO senzor</t>
    </r>
    <r>
      <rPr>
        <sz val="10"/>
        <rFont val="Arial"/>
        <family val="2"/>
        <charset val="238"/>
      </rPr>
      <t xml:space="preserve"> osvitu DALI 110mA - smerový IP 65  podľa  dokumentácie 209-15 P) Špecifikácia minimálnych technických štandardov pre systém osvetlenia alebo ekvivalent, vrátane konzoly pre uchytenie</t>
    </r>
  </si>
  <si>
    <r>
      <t xml:space="preserve">PS180 </t>
    </r>
    <r>
      <rPr>
        <sz val="10"/>
        <rFont val="Arial"/>
        <family val="2"/>
        <charset val="238"/>
      </rPr>
      <t>Senzor pohybu a prítomnosti . podľa  dokumentácie 209-15 P) Špecifikácia minimálnych technických štandardov pre systém osvetlenia  alebo ekvivalent,  vrátane konzoly pre uchytenie</t>
    </r>
  </si>
  <si>
    <r>
      <t xml:space="preserve">PS360 </t>
    </r>
    <r>
      <rPr>
        <sz val="10"/>
        <rFont val="Arial"/>
        <family val="2"/>
        <charset val="238"/>
      </rPr>
      <t>Senzor pohybu a prítomnosti . podľa  dokumentácie 209-15 P) Špecifikácia minimálnych technických štandardov pre systém osvetlenia ,  vrátane konzoly pre uchytenie</t>
    </r>
  </si>
  <si>
    <r>
      <rPr>
        <b/>
        <sz val="10"/>
        <rFont val="Arial"/>
        <family val="2"/>
        <charset val="238"/>
      </rPr>
      <t>RK1</t>
    </r>
    <r>
      <rPr>
        <sz val="10"/>
        <rFont val="Arial"/>
        <family val="2"/>
        <charset val="238"/>
      </rPr>
      <t xml:space="preserve"> Rozbočovacia krabica 1xIN 5x2,5 L1L2L3NPE 1xOUT L1L2L3NPE, 1xIN 2x1,5DALI , 1xOUT, 2x OUT 5x1,5 LNPE D1 D2  podľa  dokumentácie 209-15 P) Špecifikácia minimálnych technických štandardov pre systém osvetlenia </t>
    </r>
  </si>
  <si>
    <r>
      <rPr>
        <b/>
        <sz val="10"/>
        <rFont val="Arial"/>
        <family val="2"/>
        <charset val="238"/>
      </rPr>
      <t>KP10</t>
    </r>
    <r>
      <rPr>
        <sz val="10"/>
        <rFont val="Arial"/>
        <family val="2"/>
        <charset val="238"/>
      </rPr>
      <t xml:space="preserve"> Konektorovaný káblový prepoj H07 RN-F, J 5x1,5mm2 l do 10m  IP 66-67 napr. RST MNI alebo ekvivalent</t>
    </r>
  </si>
  <si>
    <r>
      <t xml:space="preserve">VZN11L </t>
    </r>
    <r>
      <rPr>
        <sz val="10"/>
        <rFont val="Arial"/>
        <family val="2"/>
        <charset val="238"/>
      </rPr>
      <t xml:space="preserve">Svietidlový modul vrátane montážnej sady podľa  dokumentácie 209-15 P) Špecifikácia minimálnych technických štandardov pre systém osvetlenia </t>
    </r>
  </si>
  <si>
    <r>
      <t xml:space="preserve">L1N023 </t>
    </r>
    <r>
      <rPr>
        <sz val="10"/>
        <rFont val="Arial"/>
        <family val="2"/>
        <charset val="238"/>
      </rPr>
      <t xml:space="preserve">Svietidlo vrátane montážnej sady   podľa  dokumentácie 209-15 P) Špecifikácia minimálnych technických štandardov pre systém osvetlenia </t>
    </r>
  </si>
  <si>
    <r>
      <t xml:space="preserve">Z4N03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</si>
  <si>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Z4N12  </t>
    </r>
    <r>
      <rPr>
        <sz val="10"/>
        <rFont val="Arial"/>
        <family val="2"/>
        <charset val="238"/>
      </rPr>
      <t xml:space="preserve">Svietidlo vrátane montážnej sady   podľa  dokumentácie 209-15 P) Špecifikácia minimálnych technických štandardov pre systém osvetlenia </t>
    </r>
  </si>
  <si>
    <r>
      <t xml:space="preserve">RZN10 </t>
    </r>
    <r>
      <rPr>
        <sz val="10"/>
        <rFont val="Arial"/>
        <family val="2"/>
        <charset val="238"/>
      </rPr>
      <t xml:space="preserve">Svietidlo vrátane montážnej sady podľa  podľa  dokumentácie 209-15 P) Špecifikácia minimálnych technických štandardov pre systém osvetlenia </t>
    </r>
  </si>
  <si>
    <r>
      <t xml:space="preserve">Z2N11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</si>
  <si>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DX </t>
    </r>
    <r>
      <rPr>
        <sz val="10"/>
        <rFont val="Arial"/>
        <family val="2"/>
        <charset val="238"/>
      </rPr>
      <t xml:space="preserve">predradníkový modul pre 2ks svietidlových modulov </t>
    </r>
    <r>
      <rPr>
        <b/>
        <sz val="10"/>
        <rFont val="Arial"/>
        <family val="2"/>
        <charset val="238"/>
      </rPr>
      <t xml:space="preserve">VZN  podľa  dokumentácie 209-15 P) Špecifikácia minimálnych technických štandardov pre systém osvetlenia </t>
    </r>
  </si>
  <si>
    <r>
      <t>DY</t>
    </r>
    <r>
      <rPr>
        <sz val="10"/>
        <rFont val="Arial"/>
        <family val="2"/>
        <charset val="238"/>
      </rPr>
      <t xml:space="preserve"> predradníkový modul pre 6ks a viac svietidlových modulov </t>
    </r>
    <r>
      <rPr>
        <b/>
        <sz val="10"/>
        <rFont val="Arial"/>
        <family val="2"/>
        <charset val="238"/>
      </rPr>
      <t xml:space="preserve">VZN  podľa  dokumentácie 209-15 P) Špecifikácia minimálnych technických štandardov pre systém osvetlenia </t>
    </r>
  </si>
  <si>
    <r>
      <rPr>
        <b/>
        <sz val="10"/>
        <rFont val="Arial"/>
        <family val="2"/>
        <charset val="238"/>
      </rPr>
      <t xml:space="preserve">PS360DALI Senzor </t>
    </r>
    <r>
      <rPr>
        <sz val="10"/>
        <rFont val="Arial"/>
        <family val="2"/>
        <charset val="238"/>
      </rPr>
      <t>pohybu a prítomnosti DALI 90mA. podľa knihy riešení a knihy svietidiel alebo ekvivalent,  vrátane konzoly pre uchytenie</t>
    </r>
  </si>
  <si>
    <r>
      <rPr>
        <b/>
        <sz val="10"/>
        <rFont val="Arial"/>
        <family val="2"/>
        <charset val="238"/>
      </rPr>
      <t>SO senzor</t>
    </r>
    <r>
      <rPr>
        <sz val="10"/>
        <rFont val="Arial"/>
        <family val="2"/>
        <charset val="238"/>
      </rPr>
      <t xml:space="preserve"> osvitu DALI 110mA - smerový IP 65 podľa knihy riešení a knihy svietidiel alebo ekvivalent, vrátane konzoly pre uchytenie,  podľa  dokumentácie 209-15 P) Špecifikácia minimálnych technických štandardov pre systém osvetlenia </t>
    </r>
  </si>
  <si>
    <r>
      <t xml:space="preserve">PS180 </t>
    </r>
    <r>
      <rPr>
        <sz val="10"/>
        <rFont val="Arial"/>
        <family val="2"/>
        <charset val="238"/>
      </rPr>
      <t>Senzor pohybu a prítomnosti  podľa  dokumentácie 209-15 P) Špecifikácia minimálnych technických štandardov pre systém osvetlenia  vrátane konzoly pre uchytenie</t>
    </r>
  </si>
  <si>
    <r>
      <t xml:space="preserve">PS360 </t>
    </r>
    <r>
      <rPr>
        <sz val="10"/>
        <rFont val="Arial"/>
        <family val="2"/>
        <charset val="238"/>
      </rPr>
      <t>Senzor pohybu a prítomnosti . podľa  dokumentácie 209-15 P) Špecifikácia minimálnych technických štandardov pre systém osvetlenia  vrátane konzoly pre uchytenie</t>
    </r>
  </si>
  <si>
    <r>
      <rPr>
        <b/>
        <sz val="10"/>
        <rFont val="Arial"/>
        <family val="2"/>
        <charset val="238"/>
      </rPr>
      <t>RK1</t>
    </r>
    <r>
      <rPr>
        <sz val="10"/>
        <rFont val="Arial"/>
        <family val="2"/>
        <charset val="238"/>
      </rPr>
      <t xml:space="preserve"> Rozbočovacia krabica 1xIN 5x2,5 L1L2L3NPE 1xOUT L1L2L3NPE, 1xIN 2x1,5DALI , 1xOUT, 2x OUT 5x1,5 LNPE D1 D2 podľa  podľa  dokumentácie 209-15 P) Špecifikácia minimálnych technických štandardov pre systém osvetlenia </t>
    </r>
  </si>
  <si>
    <r>
      <t xml:space="preserve">LZ2N02SS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</si>
  <si>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LZ2N05SS </t>
    </r>
    <r>
      <rPr>
        <sz val="10"/>
        <rFont val="Arial"/>
        <family val="2"/>
        <charset val="238"/>
      </rPr>
      <t xml:space="preserve">Svietidlo vrátane montážnej sady dokumentácie 209-15 P) Špecifikácia minimálnych technických štandardov pre systém osvetlenia </t>
    </r>
  </si>
  <si>
    <r>
      <t xml:space="preserve">RZN10 </t>
    </r>
    <r>
      <rPr>
        <sz val="10"/>
        <rFont val="Arial"/>
        <family val="2"/>
        <charset val="238"/>
      </rPr>
      <t>Svietidlo vrátane montážnej sady podľa knihy riešení a knihy svietidiel alebo ekvivalent</t>
    </r>
  </si>
  <si>
    <r>
      <t xml:space="preserve">Z2N11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</si>
  <si>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t xml:space="preserve">Z4N03 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</si>
  <si>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Z4N12 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</si>
  <si>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t>V1N 110V</t>
    </r>
    <r>
      <rPr>
        <sz val="10"/>
        <rFont val="Arial"/>
        <family val="2"/>
        <charset val="238"/>
      </rPr>
      <t xml:space="preserve">  svietidlo pre núdzové osvetlenie   podľa  dokumentácie 209-15 P) Špecifikácia minimálnych technických štandardov pre systém osvetlenia - svietidlo napojené na samostatnú rozvodnú sieť DC 110V existujucej baterkárne. Svietidlo vrátana vstupeho a výstupného konektora napr. RST MINI 3</t>
    </r>
  </si>
  <si>
    <r>
      <rPr>
        <b/>
        <sz val="10"/>
        <rFont val="Arial"/>
        <family val="2"/>
        <charset val="238"/>
      </rPr>
      <t xml:space="preserve">PS180 Senzor </t>
    </r>
    <r>
      <rPr>
        <sz val="10"/>
        <rFont val="Arial"/>
        <family val="2"/>
        <charset val="238"/>
      </rPr>
      <t>pohybu a prítomnosti podľa knihy riešení a knihy svietidiel alebo ekvivalent,  vrátane konzoly pre uchytenie</t>
    </r>
  </si>
  <si>
    <r>
      <rPr>
        <b/>
        <sz val="10"/>
        <rFont val="Arial"/>
        <family val="2"/>
        <charset val="238"/>
      </rPr>
      <t xml:space="preserve">PS360 Senzor </t>
    </r>
    <r>
      <rPr>
        <sz val="10"/>
        <rFont val="Arial"/>
        <family val="2"/>
        <charset val="238"/>
      </rPr>
      <t>pohybu a prítomnosti  podľa  dokumentácie 209-15 P) Špecifikácia minimálnych technických štandardov pre systém osvetlenia  vrátane konzoly pre uchytenie</t>
    </r>
  </si>
  <si>
    <r>
      <rPr>
        <b/>
        <sz val="10"/>
        <rFont val="Arial"/>
        <family val="2"/>
        <charset val="238"/>
      </rPr>
      <t>SO senzor</t>
    </r>
    <r>
      <rPr>
        <sz val="10"/>
        <rFont val="Arial"/>
        <family val="2"/>
        <charset val="238"/>
      </rPr>
      <t xml:space="preserve"> osvitu DALI 110mA - smerový IP 65 podľa knihy riešení a knihy svietidiel alebo ekvivalent, vrátane konzoly pre uchytenie</t>
    </r>
  </si>
  <si>
    <r>
      <rPr>
        <b/>
        <sz val="10"/>
        <rFont val="Arial"/>
        <family val="2"/>
        <charset val="238"/>
      </rPr>
      <t>RK2</t>
    </r>
    <r>
      <rPr>
        <sz val="10"/>
        <rFont val="Arial"/>
        <family val="2"/>
        <charset val="238"/>
      </rPr>
      <t xml:space="preserve"> Rozbočovacia krabica 1xIN 5x2,5 L1L2L3NPE 1xOUT L1L2L3NPE, 1xIN 2x1,5DALI , 1xOUT, 2x OUT 5x1,5 LNPE D1 D2 podľa  dokumentácie 209-15 P) Špecifikácia minimálnych technických štandardov pre systém osvetlenia </t>
    </r>
  </si>
  <si>
    <r>
      <rPr>
        <b/>
        <sz val="10"/>
        <rFont val="Arial"/>
        <family val="2"/>
        <charset val="238"/>
      </rPr>
      <t>KP10</t>
    </r>
    <r>
      <rPr>
        <sz val="10"/>
        <rFont val="Arial"/>
        <family val="2"/>
        <charset val="238"/>
      </rPr>
      <t xml:space="preserve"> Konektorovaný káblový prepoj H07 RN-F, J 5x1,5mm2 l do 10m  IP 66-67 napr. RST MNI  podľa  dokumentácie 209-15 P) Špecifikácia minimálnych technických štandardov pre systém osvetlenia alebo ekvivalent</t>
    </r>
  </si>
  <si>
    <r>
      <t xml:space="preserve">LZ2N05SS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</si>
  <si>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L1N023 </t>
    </r>
    <r>
      <rPr>
        <sz val="10"/>
        <rFont val="Arial"/>
        <family val="2"/>
        <charset val="238"/>
      </rPr>
      <t xml:space="preserve">Svietidlo vrátane montážnej sady ekvivalent  podľa  dokumentácie 209-15 P) Špecifikácia minimálnych technických štandardov pre systém osvetlenia </t>
    </r>
  </si>
  <si>
    <r>
      <t xml:space="preserve">VZN09L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</si>
  <si>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t xml:space="preserve">VZN06L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</si>
  <si>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RZN10 </t>
    </r>
    <r>
      <rPr>
        <sz val="10"/>
        <rFont val="Arial"/>
        <family val="2"/>
        <charset val="238"/>
      </rPr>
      <t xml:space="preserve">Svietidlo vrátane montážnej  podľa  dokumentácie 209-15 P) Špecifikácia minimálnych technických štandardov pre systém osvetlenia </t>
    </r>
  </si>
  <si>
    <r>
      <t xml:space="preserve">Z2N11 </t>
    </r>
    <r>
      <rPr>
        <sz val="10"/>
        <rFont val="Arial"/>
        <family val="2"/>
        <charset val="238"/>
      </rPr>
      <t xml:space="preserve">Svietidlo vrátane montážnej sady podľa knihy riešení a knihy svietidiel alebo ekvivalent  podľa  dokumentácie 209-15 P) Špecifikácia minimálnych technických štandardov pre systém osvetlenia </t>
    </r>
  </si>
  <si>
    <r>
      <t xml:space="preserve">Z4N06  </t>
    </r>
    <r>
      <rPr>
        <sz val="10"/>
        <rFont val="Arial"/>
        <family val="2"/>
        <charset val="238"/>
      </rPr>
      <t xml:space="preserve">Svietidlo vrátane montážnej sady podľa knihy riešení a knihy svietidiel  podľa  dokumentácie 209-15 P) Špecifikácia minimálnych technických štandardov pre systém osvetlenia </t>
    </r>
  </si>
  <si>
    <r>
      <t xml:space="preserve">LZ2NOSZ </t>
    </r>
    <r>
      <rPr>
        <sz val="10"/>
        <rFont val="Arial"/>
        <family val="2"/>
        <charset val="238"/>
      </rPr>
      <t xml:space="preserve">Svietidlo vrátane montážnej sady podľa knihy riešení a knihy svietidiel alebo ekvivalent </t>
    </r>
  </si>
  <si>
    <r>
      <t xml:space="preserve">LZ4N04V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alebo ekvivalent </t>
    </r>
  </si>
  <si>
    <r>
      <t xml:space="preserve">LZ4N04P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alebo ekvivalent </t>
    </r>
  </si>
  <si>
    <r>
      <t xml:space="preserve">Z9N21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alebo ekvivalent </t>
    </r>
  </si>
  <si>
    <r>
      <t xml:space="preserve">RT10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</si>
  <si>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rPr>
        <b/>
        <sz val="10"/>
        <rFont val="Arial"/>
        <family val="2"/>
        <charset val="238"/>
      </rPr>
      <t xml:space="preserve">PS180 Senzor </t>
    </r>
    <r>
      <rPr>
        <sz val="10"/>
        <rFont val="Arial"/>
        <family val="2"/>
        <charset val="238"/>
      </rPr>
      <t xml:space="preserve">pohybu a prítomnost,  vrátane konzoly pre uchytenie,  podľa  dokumentácie 209-15 P) Špecifikácia minimálnych technických štandardov pre systém osvetlenia </t>
    </r>
  </si>
  <si>
    <r>
      <rPr>
        <b/>
        <sz val="10"/>
        <rFont val="Arial"/>
        <family val="2"/>
        <charset val="238"/>
      </rPr>
      <t xml:space="preserve">PS360 Senzor </t>
    </r>
    <r>
      <rPr>
        <sz val="10"/>
        <rFont val="Arial"/>
        <family val="2"/>
        <charset val="238"/>
      </rPr>
      <t>pohybu a prítomnosti  podľa  dokumentácie 209-15 P) Špecifikácia minimálnych technických štandardov pre systém osvetlenia   vrátane konzoly pre uchytenie</t>
    </r>
  </si>
  <si>
    <r>
      <rPr>
        <b/>
        <sz val="10"/>
        <rFont val="Arial"/>
        <family val="2"/>
        <charset val="238"/>
      </rPr>
      <t>SO senzor</t>
    </r>
    <r>
      <rPr>
        <sz val="10"/>
        <rFont val="Arial"/>
        <family val="2"/>
        <charset val="238"/>
      </rPr>
      <t xml:space="preserve"> osvitu DALI 110mA - smerový IP 65  podľa  dokumentácie 209-15 P) Špecifikácia minimálnych technických štandardov pre systém osvetlenia  vrátane konzoly pre uchytenie</t>
    </r>
  </si>
  <si>
    <r>
      <rPr>
        <b/>
        <sz val="10"/>
        <rFont val="Arial"/>
        <family val="2"/>
        <charset val="238"/>
      </rPr>
      <t>RK1</t>
    </r>
    <r>
      <rPr>
        <sz val="10"/>
        <rFont val="Arial"/>
        <family val="2"/>
        <charset val="238"/>
      </rPr>
      <t xml:space="preserve"> Rozbočovacia krabica 1xIN 5x2,5 L1L2L3NPE 1xOUT L1L2L3NPE, 1xIN 2x1,5DALI , 1xOUT, 2x OUT 5x1,5 LNPE D1 D2 podľa  dokumentácie 209-15 P) Špecifikácia minimálnych technických štandardov pre systém osvetlenia </t>
    </r>
  </si>
  <si>
    <r>
      <t xml:space="preserve">L1N023 </t>
    </r>
    <r>
      <rPr>
        <sz val="10"/>
        <rFont val="Arial"/>
        <family val="2"/>
        <charset val="238"/>
      </rPr>
      <t>Svietidlo vrátane montážnej sady  podľa  dokumentácie 209-15 P) Špecifikácia minimálnych technických štandardov pre systém osvetlenia</t>
    </r>
  </si>
  <si>
    <r>
      <t xml:space="preserve">Z4N06 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</si>
  <si>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t xml:space="preserve">Z2N04 </t>
    </r>
    <r>
      <rPr>
        <sz val="10"/>
        <rFont val="Arial"/>
        <family val="2"/>
        <charset val="238"/>
      </rPr>
      <t>Svietidlo vrátane montážnej sady  podľa  dokumentácie 209-15 P) Špecifikácia minimálnych technických štandardov pre systém osvetlenia alebo ekvivalent</t>
    </r>
  </si>
  <si>
    <r>
      <t xml:space="preserve">Z2N08 </t>
    </r>
    <r>
      <rPr>
        <sz val="10"/>
        <rFont val="Arial"/>
        <family val="2"/>
        <charset val="238"/>
      </rPr>
      <t xml:space="preserve">Svietidlo vrátane montážnej sady podľa  dokumentácie 209-15 P) Špecifikácia minimálnych technických štandardov pre systém osvetlenia </t>
    </r>
  </si>
  <si>
    <r>
      <t xml:space="preserve">Z1N10T55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</si>
  <si>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AON045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</si>
  <si>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ST4  </t>
    </r>
    <r>
      <rPr>
        <sz val="10"/>
        <rFont val="Arial"/>
        <family val="2"/>
        <charset val="238"/>
      </rPr>
      <t xml:space="preserve">stožiar výšky 4m prírubový. Rurový, žiarovo zinkovaný. Driek stožiara 60mm.  podľa  dokumentácie 209-15 P) Špecifikácia minimálnych technických štandardov pre systém osvetlenia </t>
    </r>
  </si>
  <si>
    <r>
      <t xml:space="preserve">ZVN06Ex </t>
    </r>
    <r>
      <rPr>
        <sz val="10"/>
        <rFont val="Arial"/>
        <family val="2"/>
        <charset val="238"/>
      </rPr>
      <t xml:space="preserve">Svietidlo vrátane montážnej sady  podľa  dokumentácie 209-15 P) Špecifikácia minimálnych technických štandardov pre systém osvetlenia </t>
    </r>
  </si>
  <si>
    <r>
      <t xml:space="preserve">VZN03L </t>
    </r>
    <r>
      <rPr>
        <sz val="10"/>
        <rFont val="Arial"/>
        <family val="2"/>
        <charset val="238"/>
      </rPr>
      <t xml:space="preserve">Svietidlo vrátane montážnej sady podľa knihy riešení a knihy svietidiel alebo ekvivalent  podľa  dokumentácie 209-15 P) Špecifikácia minimálnych technických štandardov pre systém osvetlenia </t>
    </r>
  </si>
  <si>
    <r>
      <t>KP</t>
    </r>
    <r>
      <rPr>
        <sz val="10"/>
        <rFont val="Arial"/>
        <family val="2"/>
        <charset val="238"/>
      </rPr>
      <t xml:space="preserve"> konzola pre uchytenie prírubového stožiara o konštrukciu lávky skrutkované spoje a objímky. Povrchova uprava žiarovo zinkovaním.</t>
    </r>
  </si>
  <si>
    <r>
      <rPr>
        <b/>
        <sz val="10"/>
        <rFont val="Arial"/>
        <family val="2"/>
        <charset val="238"/>
      </rPr>
      <t>RK1</t>
    </r>
    <r>
      <rPr>
        <sz val="10"/>
        <rFont val="Arial"/>
        <family val="2"/>
        <charset val="238"/>
      </rPr>
      <t xml:space="preserve"> Rozbočovacia krabica 1xIN 5x2,5 L1L2L3NPE 1xOUT L1L2L3NPE, 1xIN 2x1,5DALI , 1xOUT, 2x OUT 5x1,5 LNPE D1 D2  podľa  dokumentácie 209-15 P) Špecifikácia minimálnych technických štandardov pre systém osvetlenia riešení a knihy svietidiel alebo ekvivalent</t>
    </r>
  </si>
  <si>
    <r>
      <t>V1N 110V</t>
    </r>
    <r>
      <rPr>
        <sz val="10"/>
        <rFont val="Arial"/>
        <family val="2"/>
        <charset val="238"/>
      </rPr>
      <t xml:space="preserve">  svietidlo pre núdzové osvetlenie   podľa  dokumentácie 209-15 P) Špecifikácia minimálnych technických štandardov pre systém osvetlenia  - svietidlo napojené na samostatnú rozvodnú sieť DC 110V existujucej baterkárne. Svietidlo vrátana vstupeho a výstupného konektora napr. RST MINI 3</t>
    </r>
  </si>
  <si>
    <r>
      <t xml:space="preserve">DX </t>
    </r>
    <r>
      <rPr>
        <sz val="10"/>
        <rFont val="Arial"/>
        <family val="2"/>
        <charset val="238"/>
      </rPr>
      <t xml:space="preserve">predradníkový modul pre 2ks svietidlových modulov </t>
    </r>
    <r>
      <rPr>
        <b/>
        <sz val="10"/>
        <rFont val="Arial"/>
        <family val="2"/>
        <charset val="238"/>
      </rPr>
      <t xml:space="preserve">VZN,  podľa  dokumentácie 209-15 P) Špecifikácia minimálnych technických štandardov pre systém osvetlenia </t>
    </r>
  </si>
  <si>
    <r>
      <t>DY</t>
    </r>
    <r>
      <rPr>
        <sz val="10"/>
        <rFont val="Arial"/>
        <family val="2"/>
        <charset val="238"/>
      </rPr>
      <t xml:space="preserve"> predradníkový modul pre 6ks a viac svietidlových modulov </t>
    </r>
    <r>
      <rPr>
        <b/>
        <sz val="10"/>
        <rFont val="Arial"/>
        <family val="2"/>
        <charset val="238"/>
      </rPr>
      <t xml:space="preserve">VZN,  podľa  dokumentácie 209-15 P) Špecifikácia minimálnych technických štandardov pre systém osvetlenia </t>
    </r>
  </si>
  <si>
    <r>
      <rPr>
        <b/>
        <sz val="10"/>
        <rFont val="Arial"/>
        <family val="2"/>
        <charset val="238"/>
      </rPr>
      <t xml:space="preserve">PS360DALI Senzor </t>
    </r>
    <r>
      <rPr>
        <sz val="10"/>
        <rFont val="Arial"/>
        <family val="2"/>
        <charset val="238"/>
      </rPr>
      <t>pohybu a prítomnosti DALI 90mA.  podľa  dokumentácie 209-15 P) Špecifikácia minimálnych technických štandardov pre systém osvetlenia ,  vrátane konzoly pre uchytenie</t>
    </r>
  </si>
  <si>
    <r>
      <rPr>
        <b/>
        <sz val="10"/>
        <rFont val="Arial"/>
        <family val="2"/>
        <charset val="238"/>
      </rPr>
      <t>SO senzor</t>
    </r>
    <r>
      <rPr>
        <sz val="10"/>
        <rFont val="Arial"/>
        <family val="2"/>
        <charset val="238"/>
      </rPr>
      <t xml:space="preserve"> osvitu DALI 110mA - smerový IP 65  podľa  dokumentácie 209-15 P) Špecifikácia minimálnych technických štandardov pre systém osvetlenia, vrátane konzoly pre uchytenie</t>
    </r>
  </si>
  <si>
    <r>
      <t xml:space="preserve">PS180 </t>
    </r>
    <r>
      <rPr>
        <sz val="10"/>
        <rFont val="Arial"/>
        <family val="2"/>
        <charset val="238"/>
      </rPr>
      <t>Senzor pohybu a prítomnosti .  podľa  dokumentácie 209-15 P) Špecifikácia minimálnych technických štandardov pre systém osvetlenia ,  vrátane konzoly pre uchytenie</t>
    </r>
  </si>
  <si>
    <r>
      <t xml:space="preserve">PS360 </t>
    </r>
    <r>
      <rPr>
        <sz val="10"/>
        <rFont val="Arial"/>
        <family val="2"/>
        <charset val="238"/>
      </rPr>
      <t>Senzor pohybu a prítomnosti .  podľa  dokumentácie 209-15 P) Špecifikácia minimálnych technických štandardov pre systém osvetlenia,  vrátane konzoly pre uchytenie</t>
    </r>
  </si>
  <si>
    <r>
      <rPr>
        <b/>
        <sz val="10"/>
        <rFont val="Arial"/>
        <family val="2"/>
        <charset val="238"/>
      </rPr>
      <t xml:space="preserve">RK2EX </t>
    </r>
    <r>
      <rPr>
        <sz val="10"/>
        <rFont val="Arial"/>
        <family val="2"/>
        <charset val="238"/>
      </rPr>
      <t xml:space="preserve"> Rozbočovacia krabica 1xIN 5x2,5 L1L2L3NPE 1xOUT L1L2L3NPE, 1xIN 2x1,5DALI , 1xOUT, 2x OUT 5x1,5 LNPE D1 D2  podľa  dokumentácie 209-15 P) Špecifikácia minimálnych technických štandardov pre systém osvetlenia </t>
    </r>
  </si>
  <si>
    <t>Príloha č. 4 - Výkaz výmer</t>
  </si>
  <si>
    <t xml:space="preserve">Obnova osvetlenia vyrobných jednotiek </t>
  </si>
  <si>
    <t>31-02,  32-08,  32-19,  32-20,  32-21,  32-39</t>
  </si>
  <si>
    <t>Predmet diela:</t>
  </si>
  <si>
    <t>IA 6172/O Obnova osvetlenia výrobných jednotiek</t>
  </si>
  <si>
    <t>areál duslo, a. s.,</t>
  </si>
  <si>
    <t xml:space="preserve">Duslo, a. s., </t>
  </si>
  <si>
    <t>administratívna budova, ev. č. 1236</t>
  </si>
  <si>
    <t>927 03 Šaľa</t>
  </si>
  <si>
    <t>Slovenská republika</t>
  </si>
  <si>
    <t>31-02</t>
  </si>
  <si>
    <t>32-08</t>
  </si>
  <si>
    <t>32-19</t>
  </si>
  <si>
    <t>32-20</t>
  </si>
  <si>
    <t>32-21</t>
  </si>
  <si>
    <t>32-39</t>
  </si>
  <si>
    <t>DODÁVKY SPOLU</t>
  </si>
  <si>
    <t>bez DPH</t>
  </si>
  <si>
    <t>MATERIAL A MONTAŽ SPOLU</t>
  </si>
  <si>
    <t>SŤAŽENE PODMIENKY SPOLU</t>
  </si>
  <si>
    <t>DOKUMENTACIA A FUNKCNE SKUSKY SPOLU</t>
  </si>
  <si>
    <t xml:space="preserve">Poznámky: </t>
  </si>
  <si>
    <t>Rekapitulácia a vedlajšie rozpočtové náklady</t>
  </si>
  <si>
    <t>Položky podfarbené žltou farbou sa vypočítajú automaticky. Prosím, nevypĺňať!</t>
  </si>
  <si>
    <t>Objetky</t>
  </si>
  <si>
    <t>Cena bez DPH objekt 31-02</t>
  </si>
  <si>
    <t xml:space="preserve">CENA CELKOM ZA CELÉ DIELO </t>
  </si>
  <si>
    <t xml:space="preserve">Cena celkom za objekty bez DPH </t>
  </si>
  <si>
    <t>Elektroinštalácia</t>
  </si>
  <si>
    <t>Cena bez DPH objekt 31-08</t>
  </si>
  <si>
    <t>Cena bez DPH objekt 32-19</t>
  </si>
  <si>
    <t>Cena bez DPH objekt 32-20</t>
  </si>
  <si>
    <t>Cena bez DPH objekt 32-21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</si>
</sst>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S_k_-;\-* #,##0.00\ _S_k_-;_-* &quot;-&quot;??\ _S_k_-;_-@_-"/>
    <numFmt numFmtId="165" formatCode="#,##0\ &quot;€&quot;"/>
    <numFmt numFmtId="166" formatCode="#,##0.0\ &quot;€&quot;"/>
    <numFmt numFmtId="167" formatCode="#,##0.00\ &quot;€&quot;"/>
    <numFmt numFmtId="168" formatCode="0.0000"/>
  </numFmts>
  <fonts count="27">
    <font>
      <sz val="10"/>
      <name val="Arial"/>
      <charset val="238"/>
    </font>
    <font>
      <sz val="10"/>
      <name val="Arial"/>
      <charset val="238"/>
    </font>
    <font>
      <sz val="10"/>
      <name val="Helv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8"/>
      <color indexed="8"/>
      <name val=".HelveticaLightTTEE"/>
      <family val="2"/>
      <charset val="2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shadow/>
      <sz val="11"/>
      <color rgb="FF404040"/>
      <name val="Arial"/>
      <family val="2"/>
      <charset val="238"/>
    </font>
    <font>
      <b/>
      <sz val="12"/>
      <color rgb="FF595959"/>
      <name val="Arial"/>
      <family val="2"/>
      <charset val="238"/>
    </font>
    <font>
      <b/>
      <sz val="10"/>
      <name val="Arial CE"/>
      <charset val="238"/>
    </font>
    <font>
      <sz val="12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8" fillId="0" borderId="0" applyProtection="0"/>
    <xf numFmtId="0" fontId="2" fillId="0" borderId="0"/>
    <xf numFmtId="0" fontId="4" fillId="2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" fillId="3" borderId="1" applyNumberFormat="0" applyAlignment="0" applyProtection="0"/>
    <xf numFmtId="0" fontId="6" fillId="0" borderId="2" applyNumberFormat="0" applyFont="0" applyFill="0" applyAlignment="0" applyProtection="0">
      <alignment horizontal="left"/>
    </xf>
    <xf numFmtId="0" fontId="7" fillId="4" borderId="0" applyNumberFormat="0" applyBorder="0" applyAlignment="0" applyProtection="0"/>
    <xf numFmtId="0" fontId="11" fillId="0" borderId="0"/>
    <xf numFmtId="0" fontId="8" fillId="0" borderId="0"/>
    <xf numFmtId="0" fontId="3" fillId="0" borderId="0"/>
    <xf numFmtId="0" fontId="11" fillId="0" borderId="0"/>
    <xf numFmtId="0" fontId="15" fillId="0" borderId="0"/>
    <xf numFmtId="0" fontId="8" fillId="0" borderId="0"/>
    <xf numFmtId="0" fontId="15" fillId="0" borderId="0"/>
    <xf numFmtId="0" fontId="11" fillId="0" borderId="0"/>
    <xf numFmtId="0" fontId="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3" fillId="5" borderId="3" applyNumberFormat="0" applyFont="0" applyAlignment="0" applyProtection="0"/>
    <xf numFmtId="0" fontId="11" fillId="5" borderId="3" applyNumberFormat="0" applyFont="0" applyAlignment="0" applyProtection="0"/>
    <xf numFmtId="0" fontId="11" fillId="5" borderId="3" applyNumberFormat="0" applyFont="0" applyAlignment="0" applyProtection="0"/>
    <xf numFmtId="0" fontId="9" fillId="0" borderId="4" applyNumberFormat="0" applyFill="0" applyAlignment="0" applyProtection="0"/>
    <xf numFmtId="0" fontId="8" fillId="0" borderId="0" applyProtection="0"/>
  </cellStyleXfs>
  <cellXfs count="428">
    <xf numFmtId="0" fontId="0" fillId="0" borderId="0" xfId="0"/>
    <xf numFmtId="164" fontId="11" fillId="0" borderId="18" xfId="19" applyNumberFormat="1" applyFont="1" applyFill="1" applyBorder="1" applyAlignment="1">
      <alignment horizontal="right" vertical="center" wrapText="1"/>
    </xf>
    <xf numFmtId="164" fontId="11" fillId="0" borderId="30" xfId="19" applyNumberFormat="1" applyFont="1" applyFill="1" applyBorder="1" applyAlignment="1">
      <alignment horizontal="right" vertical="center" wrapText="1"/>
    </xf>
    <xf numFmtId="164" fontId="11" fillId="0" borderId="17" xfId="19" applyNumberFormat="1" applyFont="1" applyFill="1" applyBorder="1" applyAlignment="1">
      <alignment horizontal="right" vertical="center" wrapText="1"/>
    </xf>
    <xf numFmtId="164" fontId="11" fillId="0" borderId="29" xfId="19" applyNumberFormat="1" applyFont="1" applyFill="1" applyBorder="1" applyAlignment="1">
      <alignment horizontal="right" vertical="center" wrapText="1"/>
    </xf>
    <xf numFmtId="164" fontId="11" fillId="0" borderId="27" xfId="19" applyNumberFormat="1" applyFont="1" applyFill="1" applyBorder="1" applyAlignment="1">
      <alignment horizontal="right" vertical="center" wrapText="1"/>
    </xf>
    <xf numFmtId="0" fontId="11" fillId="0" borderId="17" xfId="19" applyFont="1" applyBorder="1" applyAlignment="1">
      <alignment horizontal="center" vertical="center" wrapText="1"/>
    </xf>
    <xf numFmtId="164" fontId="11" fillId="0" borderId="30" xfId="18" applyNumberFormat="1" applyFont="1" applyFill="1" applyBorder="1" applyAlignment="1">
      <alignment horizontal="right" vertical="center" wrapText="1"/>
    </xf>
    <xf numFmtId="164" fontId="11" fillId="0" borderId="18" xfId="18" applyNumberFormat="1" applyFont="1" applyFill="1" applyBorder="1" applyAlignment="1">
      <alignment horizontal="right" vertical="center" wrapText="1"/>
    </xf>
    <xf numFmtId="164" fontId="11" fillId="0" borderId="17" xfId="18" applyNumberFormat="1" applyFont="1" applyFill="1" applyBorder="1" applyAlignment="1">
      <alignment horizontal="right" vertical="center" wrapText="1"/>
    </xf>
    <xf numFmtId="0" fontId="11" fillId="0" borderId="17" xfId="18" applyFont="1" applyBorder="1" applyAlignment="1">
      <alignment horizontal="center" vertical="center" wrapText="1"/>
    </xf>
    <xf numFmtId="0" fontId="11" fillId="0" borderId="16" xfId="19" applyFont="1" applyFill="1" applyBorder="1" applyAlignment="1">
      <alignment horizontal="center" vertical="center" wrapText="1"/>
    </xf>
    <xf numFmtId="0" fontId="11" fillId="0" borderId="0" xfId="19" applyFont="1" applyFill="1" applyBorder="1" applyAlignment="1">
      <alignment vertical="center"/>
    </xf>
    <xf numFmtId="0" fontId="11" fillId="0" borderId="25" xfId="19" applyFont="1" applyFill="1" applyBorder="1" applyAlignment="1">
      <alignment horizontal="center" vertical="center" wrapText="1"/>
    </xf>
    <xf numFmtId="0" fontId="11" fillId="0" borderId="0" xfId="17" applyFont="1" applyFill="1" applyBorder="1" applyAlignment="1">
      <alignment vertical="center"/>
    </xf>
    <xf numFmtId="164" fontId="11" fillId="0" borderId="22" xfId="17" applyNumberFormat="1" applyFont="1" applyFill="1" applyBorder="1" applyAlignment="1">
      <alignment horizontal="right" vertical="center" wrapText="1"/>
    </xf>
    <xf numFmtId="164" fontId="11" fillId="0" borderId="25" xfId="19" applyNumberFormat="1" applyFont="1" applyFill="1" applyBorder="1" applyAlignment="1">
      <alignment horizontal="right" vertical="center" wrapText="1"/>
    </xf>
    <xf numFmtId="164" fontId="11" fillId="0" borderId="16" xfId="19" applyNumberFormat="1" applyFont="1" applyFill="1" applyBorder="1" applyAlignment="1">
      <alignment horizontal="right" vertical="center" wrapText="1"/>
    </xf>
    <xf numFmtId="164" fontId="11" fillId="0" borderId="22" xfId="19" applyNumberFormat="1" applyFont="1" applyFill="1" applyBorder="1" applyAlignment="1">
      <alignment horizontal="right" vertical="center" wrapText="1"/>
    </xf>
    <xf numFmtId="164" fontId="11" fillId="0" borderId="13" xfId="19" applyNumberFormat="1" applyFont="1" applyFill="1" applyBorder="1" applyAlignment="1">
      <alignment horizontal="right" vertical="center" wrapText="1"/>
    </xf>
    <xf numFmtId="164" fontId="11" fillId="0" borderId="19" xfId="19" applyNumberFormat="1" applyFont="1" applyFill="1" applyBorder="1" applyAlignment="1">
      <alignment horizontal="right" vertical="center" wrapText="1"/>
    </xf>
    <xf numFmtId="0" fontId="11" fillId="0" borderId="44" xfId="19" applyFont="1" applyFill="1" applyBorder="1" applyAlignment="1">
      <alignment horizontal="center" vertical="center" wrapText="1"/>
    </xf>
    <xf numFmtId="164" fontId="11" fillId="0" borderId="44" xfId="19" applyNumberFormat="1" applyFont="1" applyFill="1" applyBorder="1" applyAlignment="1">
      <alignment horizontal="right" vertical="center" wrapText="1"/>
    </xf>
    <xf numFmtId="164" fontId="11" fillId="0" borderId="41" xfId="19" applyNumberFormat="1" applyFont="1" applyFill="1" applyBorder="1" applyAlignment="1">
      <alignment horizontal="right" vertical="center" wrapText="1"/>
    </xf>
    <xf numFmtId="164" fontId="11" fillId="0" borderId="46" xfId="19" applyNumberFormat="1" applyFont="1" applyFill="1" applyBorder="1" applyAlignment="1">
      <alignment horizontal="right" vertical="center" wrapText="1"/>
    </xf>
    <xf numFmtId="164" fontId="11" fillId="0" borderId="45" xfId="19" applyNumberFormat="1" applyFont="1" applyFill="1" applyBorder="1" applyAlignment="1">
      <alignment horizontal="right" vertical="center" wrapText="1"/>
    </xf>
    <xf numFmtId="0" fontId="11" fillId="0" borderId="0" xfId="19" applyFont="1" applyFill="1" applyBorder="1" applyAlignment="1">
      <alignment horizontal="center" vertical="center" wrapText="1"/>
    </xf>
    <xf numFmtId="164" fontId="11" fillId="0" borderId="0" xfId="19" applyNumberFormat="1" applyFont="1" applyFill="1" applyBorder="1" applyAlignment="1">
      <alignment horizontal="right" vertical="center" wrapText="1"/>
    </xf>
    <xf numFmtId="0" fontId="11" fillId="0" borderId="48" xfId="19" applyFont="1" applyFill="1" applyBorder="1" applyAlignment="1">
      <alignment horizontal="center" vertical="center" wrapText="1"/>
    </xf>
    <xf numFmtId="49" fontId="11" fillId="7" borderId="10" xfId="19" applyNumberFormat="1" applyFont="1" applyFill="1" applyBorder="1" applyAlignment="1">
      <alignment horizontal="center" vertical="center" wrapText="1"/>
    </xf>
    <xf numFmtId="0" fontId="11" fillId="7" borderId="11" xfId="19" applyFont="1" applyFill="1" applyBorder="1" applyAlignment="1">
      <alignment horizontal="left" vertical="center" wrapText="1"/>
    </xf>
    <xf numFmtId="0" fontId="11" fillId="7" borderId="6" xfId="19" applyFont="1" applyFill="1" applyBorder="1" applyAlignment="1">
      <alignment horizontal="center" vertical="center" wrapText="1"/>
    </xf>
    <xf numFmtId="0" fontId="11" fillId="7" borderId="11" xfId="19" applyFont="1" applyFill="1" applyBorder="1" applyAlignment="1">
      <alignment horizontal="center" vertical="center" wrapText="1"/>
    </xf>
    <xf numFmtId="0" fontId="11" fillId="7" borderId="12" xfId="19" applyFont="1" applyFill="1" applyBorder="1" applyAlignment="1">
      <alignment horizontal="center" vertical="center" wrapText="1"/>
    </xf>
    <xf numFmtId="0" fontId="11" fillId="0" borderId="0" xfId="19" applyFont="1" applyFill="1" applyAlignment="1">
      <alignment vertical="center"/>
    </xf>
    <xf numFmtId="0" fontId="11" fillId="0" borderId="0" xfId="19" applyFont="1" applyFill="1" applyAlignment="1">
      <alignment horizontal="center" vertical="center"/>
    </xf>
    <xf numFmtId="0" fontId="11" fillId="0" borderId="17" xfId="19" applyFont="1" applyFill="1" applyBorder="1" applyAlignment="1">
      <alignment horizontal="center" vertical="center" wrapText="1"/>
    </xf>
    <xf numFmtId="0" fontId="11" fillId="0" borderId="26" xfId="19" applyFont="1" applyBorder="1" applyAlignment="1">
      <alignment horizontal="center" vertical="center" wrapText="1"/>
    </xf>
    <xf numFmtId="164" fontId="11" fillId="0" borderId="17" xfId="17" applyNumberFormat="1" applyFont="1" applyFill="1" applyBorder="1" applyAlignment="1">
      <alignment horizontal="right" vertical="center" wrapText="1"/>
    </xf>
    <xf numFmtId="0" fontId="11" fillId="0" borderId="17" xfId="17" applyFont="1" applyFill="1" applyBorder="1" applyAlignment="1">
      <alignment horizontal="center" vertical="center" wrapText="1"/>
    </xf>
    <xf numFmtId="164" fontId="11" fillId="0" borderId="16" xfId="17" applyNumberFormat="1" applyFont="1" applyFill="1" applyBorder="1" applyAlignment="1">
      <alignment horizontal="right" vertical="center" wrapText="1"/>
    </xf>
    <xf numFmtId="164" fontId="11" fillId="0" borderId="30" xfId="17" applyNumberFormat="1" applyFont="1" applyFill="1" applyBorder="1" applyAlignment="1">
      <alignment horizontal="right" vertical="center" wrapText="1"/>
    </xf>
    <xf numFmtId="164" fontId="11" fillId="0" borderId="14" xfId="17" applyNumberFormat="1" applyFont="1" applyFill="1" applyBorder="1" applyAlignment="1">
      <alignment horizontal="right" vertical="center" wrapText="1"/>
    </xf>
    <xf numFmtId="164" fontId="11" fillId="0" borderId="19" xfId="17" applyNumberFormat="1" applyFont="1" applyFill="1" applyBorder="1" applyAlignment="1">
      <alignment horizontal="right" vertical="center" wrapText="1"/>
    </xf>
    <xf numFmtId="0" fontId="10" fillId="7" borderId="11" xfId="19" applyFont="1" applyFill="1" applyBorder="1" applyAlignment="1">
      <alignment horizontal="center" vertical="center"/>
    </xf>
    <xf numFmtId="2" fontId="11" fillId="7" borderId="10" xfId="19" applyNumberFormat="1" applyFont="1" applyFill="1" applyBorder="1" applyAlignment="1">
      <alignment horizontal="center" vertical="center" wrapText="1"/>
    </xf>
    <xf numFmtId="2" fontId="11" fillId="7" borderId="11" xfId="19" applyNumberFormat="1" applyFont="1" applyFill="1" applyBorder="1" applyAlignment="1">
      <alignment horizontal="center" vertical="center" wrapText="1"/>
    </xf>
    <xf numFmtId="2" fontId="11" fillId="7" borderId="49" xfId="19" applyNumberFormat="1" applyFont="1" applyFill="1" applyBorder="1" applyAlignment="1">
      <alignment horizontal="center" vertical="center" wrapText="1"/>
    </xf>
    <xf numFmtId="4" fontId="11" fillId="7" borderId="10" xfId="19" applyNumberFormat="1" applyFont="1" applyFill="1" applyBorder="1" applyAlignment="1">
      <alignment horizontal="center" vertical="center" wrapText="1"/>
    </xf>
    <xf numFmtId="4" fontId="11" fillId="7" borderId="12" xfId="19" applyNumberFormat="1" applyFont="1" applyFill="1" applyBorder="1" applyAlignment="1">
      <alignment horizontal="center" vertical="center" wrapText="1"/>
    </xf>
    <xf numFmtId="49" fontId="11" fillId="7" borderId="38" xfId="19" applyNumberFormat="1" applyFont="1" applyFill="1" applyBorder="1" applyAlignment="1">
      <alignment horizontal="center" vertical="center" wrapText="1"/>
    </xf>
    <xf numFmtId="0" fontId="11" fillId="7" borderId="37" xfId="19" applyFont="1" applyFill="1" applyBorder="1" applyAlignment="1">
      <alignment horizontal="left" vertical="center" wrapText="1"/>
    </xf>
    <xf numFmtId="0" fontId="10" fillId="7" borderId="37" xfId="19" applyFont="1" applyFill="1" applyBorder="1" applyAlignment="1">
      <alignment horizontal="center" vertical="center"/>
    </xf>
    <xf numFmtId="0" fontId="11" fillId="7" borderId="37" xfId="19" applyFont="1" applyFill="1" applyBorder="1" applyAlignment="1">
      <alignment horizontal="center" vertical="center" wrapText="1"/>
    </xf>
    <xf numFmtId="0" fontId="11" fillId="7" borderId="36" xfId="19" applyFont="1" applyFill="1" applyBorder="1" applyAlignment="1">
      <alignment horizontal="center" vertical="center" wrapText="1"/>
    </xf>
    <xf numFmtId="2" fontId="11" fillId="7" borderId="38" xfId="19" applyNumberFormat="1" applyFont="1" applyFill="1" applyBorder="1" applyAlignment="1">
      <alignment horizontal="center" vertical="center" wrapText="1"/>
    </xf>
    <xf numFmtId="2" fontId="11" fillId="7" borderId="37" xfId="19" applyNumberFormat="1" applyFont="1" applyFill="1" applyBorder="1" applyAlignment="1">
      <alignment horizontal="center" vertical="center" wrapText="1"/>
    </xf>
    <xf numFmtId="2" fontId="11" fillId="7" borderId="35" xfId="19" applyNumberFormat="1" applyFont="1" applyFill="1" applyBorder="1" applyAlignment="1">
      <alignment horizontal="center" vertical="center" wrapText="1"/>
    </xf>
    <xf numFmtId="4" fontId="11" fillId="7" borderId="38" xfId="19" applyNumberFormat="1" applyFont="1" applyFill="1" applyBorder="1" applyAlignment="1">
      <alignment horizontal="center" vertical="center" wrapText="1"/>
    </xf>
    <xf numFmtId="4" fontId="11" fillId="7" borderId="36" xfId="19" applyNumberFormat="1" applyFont="1" applyFill="1" applyBorder="1" applyAlignment="1">
      <alignment horizontal="center" vertical="center" wrapText="1"/>
    </xf>
    <xf numFmtId="0" fontId="11" fillId="0" borderId="0" xfId="17" applyFont="1" applyFill="1" applyBorder="1" applyAlignment="1">
      <alignment horizontal="center" vertical="center" wrapText="1"/>
    </xf>
    <xf numFmtId="164" fontId="11" fillId="0" borderId="0" xfId="17" applyNumberFormat="1" applyFont="1" applyFill="1" applyBorder="1" applyAlignment="1">
      <alignment horizontal="right" vertical="center" wrapText="1"/>
    </xf>
    <xf numFmtId="0" fontId="11" fillId="0" borderId="0" xfId="19" applyFont="1" applyFill="1" applyBorder="1" applyAlignment="1">
      <alignment vertical="center" wrapText="1"/>
    </xf>
    <xf numFmtId="0" fontId="11" fillId="0" borderId="17" xfId="18" applyFont="1" applyFill="1" applyBorder="1" applyAlignment="1">
      <alignment horizontal="center" vertical="center" wrapText="1"/>
    </xf>
    <xf numFmtId="0" fontId="11" fillId="0" borderId="25" xfId="18" applyFont="1" applyFill="1" applyBorder="1" applyAlignment="1">
      <alignment horizontal="center" vertical="center" wrapText="1"/>
    </xf>
    <xf numFmtId="164" fontId="11" fillId="0" borderId="26" xfId="18" applyNumberFormat="1" applyFont="1" applyFill="1" applyBorder="1" applyAlignment="1">
      <alignment horizontal="right" vertical="center" wrapText="1"/>
    </xf>
    <xf numFmtId="0" fontId="11" fillId="0" borderId="16" xfId="18" applyFont="1" applyFill="1" applyBorder="1" applyAlignment="1">
      <alignment horizontal="center" vertical="center" wrapText="1"/>
    </xf>
    <xf numFmtId="0" fontId="11" fillId="0" borderId="44" xfId="18" applyFont="1" applyFill="1" applyBorder="1" applyAlignment="1">
      <alignment horizontal="center" vertical="center" wrapText="1"/>
    </xf>
    <xf numFmtId="0" fontId="11" fillId="0" borderId="0" xfId="18" applyFont="1" applyFill="1" applyBorder="1" applyAlignment="1">
      <alignment horizontal="center" vertical="center" wrapText="1"/>
    </xf>
    <xf numFmtId="0" fontId="11" fillId="0" borderId="48" xfId="18" applyFont="1" applyFill="1" applyBorder="1" applyAlignment="1">
      <alignment horizontal="center" vertical="center" wrapText="1"/>
    </xf>
    <xf numFmtId="0" fontId="11" fillId="0" borderId="5" xfId="18" applyFont="1" applyFill="1" applyBorder="1" applyAlignment="1">
      <alignment horizontal="center" vertical="center" wrapText="1"/>
    </xf>
    <xf numFmtId="164" fontId="11" fillId="0" borderId="6" xfId="19" applyNumberFormat="1" applyFont="1" applyFill="1" applyBorder="1" applyAlignment="1">
      <alignment horizontal="right" vertical="center" wrapText="1"/>
    </xf>
    <xf numFmtId="164" fontId="11" fillId="0" borderId="7" xfId="19" applyNumberFormat="1" applyFont="1" applyFill="1" applyBorder="1" applyAlignment="1">
      <alignment horizontal="right" vertical="center" wrapText="1"/>
    </xf>
    <xf numFmtId="0" fontId="11" fillId="0" borderId="0" xfId="18" applyFont="1" applyFill="1" applyBorder="1" applyAlignment="1">
      <alignment vertical="center"/>
    </xf>
    <xf numFmtId="0" fontId="10" fillId="0" borderId="17" xfId="18" applyFont="1" applyBorder="1" applyAlignment="1">
      <alignment vertical="center" wrapText="1"/>
    </xf>
    <xf numFmtId="164" fontId="11" fillId="0" borderId="16" xfId="18" applyNumberFormat="1" applyFont="1" applyFill="1" applyBorder="1" applyAlignment="1">
      <alignment horizontal="right" vertical="center" wrapText="1"/>
    </xf>
    <xf numFmtId="164" fontId="11" fillId="0" borderId="0" xfId="18" applyNumberFormat="1" applyFont="1" applyFill="1" applyBorder="1" applyAlignment="1">
      <alignment horizontal="right" vertical="center" wrapText="1"/>
    </xf>
    <xf numFmtId="0" fontId="11" fillId="0" borderId="50" xfId="18" applyFont="1" applyFill="1" applyBorder="1" applyAlignment="1">
      <alignment horizontal="center" vertical="center" wrapText="1"/>
    </xf>
    <xf numFmtId="164" fontId="11" fillId="0" borderId="6" xfId="18" applyNumberFormat="1" applyFont="1" applyFill="1" applyBorder="1" applyAlignment="1">
      <alignment horizontal="right" vertical="center" wrapText="1"/>
    </xf>
    <xf numFmtId="0" fontId="11" fillId="0" borderId="22" xfId="18" applyFont="1" applyFill="1" applyBorder="1" applyAlignment="1">
      <alignment horizontal="center" vertical="center" wrapText="1"/>
    </xf>
    <xf numFmtId="0" fontId="10" fillId="0" borderId="17" xfId="18" applyFont="1" applyFill="1" applyBorder="1" applyAlignment="1">
      <alignment vertical="center" wrapText="1"/>
    </xf>
    <xf numFmtId="0" fontId="11" fillId="0" borderId="8" xfId="18" applyFont="1" applyFill="1" applyBorder="1" applyAlignment="1">
      <alignment horizontal="center" vertical="center" wrapText="1"/>
    </xf>
    <xf numFmtId="164" fontId="11" fillId="0" borderId="7" xfId="18" applyNumberFormat="1" applyFont="1" applyFill="1" applyBorder="1" applyAlignment="1">
      <alignment horizontal="right" vertical="center" wrapText="1"/>
    </xf>
    <xf numFmtId="9" fontId="11" fillId="0" borderId="17" xfId="18" applyNumberFormat="1" applyFont="1" applyFill="1" applyBorder="1" applyAlignment="1">
      <alignment horizontal="center" vertical="center" wrapText="1"/>
    </xf>
    <xf numFmtId="164" fontId="11" fillId="0" borderId="24" xfId="18" applyNumberFormat="1" applyFont="1" applyFill="1" applyBorder="1" applyAlignment="1">
      <alignment horizontal="right" vertical="center" wrapText="1"/>
    </xf>
    <xf numFmtId="164" fontId="11" fillId="0" borderId="23" xfId="18" applyNumberFormat="1" applyFont="1" applyFill="1" applyBorder="1" applyAlignment="1">
      <alignment horizontal="right" vertical="center" wrapText="1"/>
    </xf>
    <xf numFmtId="0" fontId="11" fillId="0" borderId="23" xfId="18" applyFont="1" applyFill="1" applyBorder="1" applyAlignment="1">
      <alignment horizontal="center" vertical="center" wrapText="1"/>
    </xf>
    <xf numFmtId="164" fontId="11" fillId="0" borderId="50" xfId="18" applyNumberFormat="1" applyFont="1" applyFill="1" applyBorder="1" applyAlignment="1">
      <alignment horizontal="right" vertical="center" wrapText="1"/>
    </xf>
    <xf numFmtId="0" fontId="11" fillId="7" borderId="49" xfId="19" applyFont="1" applyFill="1" applyBorder="1" applyAlignment="1">
      <alignment horizontal="center" vertical="center" wrapText="1"/>
    </xf>
    <xf numFmtId="0" fontId="11" fillId="7" borderId="35" xfId="19" applyFont="1" applyFill="1" applyBorder="1" applyAlignment="1">
      <alignment horizontal="center" vertical="center" wrapText="1"/>
    </xf>
    <xf numFmtId="0" fontId="11" fillId="0" borderId="30" xfId="18" applyFont="1" applyBorder="1" applyAlignment="1">
      <alignment horizontal="center" vertical="center" wrapText="1"/>
    </xf>
    <xf numFmtId="0" fontId="11" fillId="0" borderId="29" xfId="18" applyFont="1" applyBorder="1" applyAlignment="1">
      <alignment horizontal="center" vertical="center" wrapText="1"/>
    </xf>
    <xf numFmtId="0" fontId="11" fillId="0" borderId="30" xfId="18" applyFont="1" applyFill="1" applyBorder="1" applyAlignment="1">
      <alignment horizontal="center" vertical="center" wrapText="1"/>
    </xf>
    <xf numFmtId="0" fontId="11" fillId="0" borderId="30" xfId="19" applyFont="1" applyBorder="1" applyAlignment="1">
      <alignment horizontal="center" vertical="center" wrapText="1"/>
    </xf>
    <xf numFmtId="0" fontId="11" fillId="0" borderId="0" xfId="18" applyFont="1" applyFill="1" applyAlignment="1">
      <alignment vertical="center"/>
    </xf>
    <xf numFmtId="49" fontId="11" fillId="0" borderId="26" xfId="18" applyNumberFormat="1" applyFont="1" applyBorder="1" applyAlignment="1" applyProtection="1">
      <alignment horizontal="center" vertical="center"/>
    </xf>
    <xf numFmtId="0" fontId="10" fillId="0" borderId="26" xfId="18" applyFont="1" applyFill="1" applyBorder="1" applyAlignment="1">
      <alignment horizontal="left" vertical="center" wrapText="1"/>
    </xf>
    <xf numFmtId="0" fontId="11" fillId="0" borderId="26" xfId="18" applyFont="1" applyBorder="1" applyAlignment="1">
      <alignment horizontal="center" vertical="center" wrapText="1"/>
    </xf>
    <xf numFmtId="49" fontId="11" fillId="0" borderId="17" xfId="18" applyNumberFormat="1" applyFont="1" applyBorder="1" applyAlignment="1" applyProtection="1">
      <alignment horizontal="center" vertical="center"/>
    </xf>
    <xf numFmtId="0" fontId="11" fillId="6" borderId="17" xfId="18" applyFont="1" applyFill="1" applyBorder="1" applyAlignment="1">
      <alignment horizontal="left" vertical="center" wrapText="1"/>
    </xf>
    <xf numFmtId="0" fontId="10" fillId="0" borderId="17" xfId="18" applyFont="1" applyBorder="1" applyAlignment="1">
      <alignment horizontal="left" vertical="center" wrapText="1"/>
    </xf>
    <xf numFmtId="0" fontId="10" fillId="0" borderId="17" xfId="18" applyFont="1" applyFill="1" applyBorder="1" applyAlignment="1">
      <alignment horizontal="left" vertical="center" wrapText="1"/>
    </xf>
    <xf numFmtId="0" fontId="10" fillId="0" borderId="0" xfId="18" applyFont="1" applyFill="1" applyBorder="1" applyAlignment="1">
      <alignment vertical="center"/>
    </xf>
    <xf numFmtId="49" fontId="11" fillId="0" borderId="17" xfId="18" applyNumberFormat="1" applyFont="1" applyFill="1" applyBorder="1" applyAlignment="1" applyProtection="1">
      <alignment horizontal="center" vertical="center"/>
    </xf>
    <xf numFmtId="0" fontId="11" fillId="0" borderId="17" xfId="18" applyFont="1" applyFill="1" applyBorder="1" applyAlignment="1">
      <alignment horizontal="left" vertical="center" wrapText="1"/>
    </xf>
    <xf numFmtId="9" fontId="11" fillId="0" borderId="17" xfId="18" applyNumberFormat="1" applyFont="1" applyBorder="1" applyAlignment="1">
      <alignment horizontal="center" vertical="center" wrapText="1"/>
    </xf>
    <xf numFmtId="49" fontId="11" fillId="6" borderId="17" xfId="18" applyNumberFormat="1" applyFont="1" applyFill="1" applyBorder="1" applyAlignment="1" applyProtection="1">
      <alignment horizontal="center" vertical="center"/>
    </xf>
    <xf numFmtId="0" fontId="10" fillId="6" borderId="17" xfId="15" applyFont="1" applyFill="1" applyBorder="1" applyAlignment="1">
      <alignment vertical="center" wrapText="1"/>
    </xf>
    <xf numFmtId="0" fontId="11" fillId="6" borderId="17" xfId="18" applyFont="1" applyFill="1" applyBorder="1" applyAlignment="1">
      <alignment horizontal="center" vertical="center" wrapText="1"/>
    </xf>
    <xf numFmtId="0" fontId="11" fillId="0" borderId="17" xfId="18" applyFont="1" applyBorder="1" applyAlignment="1">
      <alignment horizontal="center" vertical="center"/>
    </xf>
    <xf numFmtId="49" fontId="11" fillId="0" borderId="23" xfId="18" applyNumberFormat="1" applyFont="1" applyBorder="1" applyAlignment="1" applyProtection="1">
      <alignment horizontal="center" vertical="center"/>
    </xf>
    <xf numFmtId="0" fontId="11" fillId="0" borderId="23" xfId="18" applyFont="1" applyBorder="1" applyAlignment="1">
      <alignment horizontal="left" vertical="center" wrapText="1"/>
    </xf>
    <xf numFmtId="0" fontId="11" fillId="0" borderId="23" xfId="18" applyFont="1" applyBorder="1" applyAlignment="1">
      <alignment horizontal="center" vertical="center" wrapText="1"/>
    </xf>
    <xf numFmtId="0" fontId="11" fillId="0" borderId="17" xfId="18" applyFont="1" applyBorder="1" applyAlignment="1">
      <alignment horizontal="left" vertical="center" wrapText="1"/>
    </xf>
    <xf numFmtId="0" fontId="11" fillId="0" borderId="17" xfId="15" applyFont="1" applyBorder="1" applyAlignment="1">
      <alignment vertical="center" wrapText="1"/>
    </xf>
    <xf numFmtId="0" fontId="11" fillId="0" borderId="17" xfId="15" applyFont="1" applyBorder="1" applyAlignment="1">
      <alignment vertical="center"/>
    </xf>
    <xf numFmtId="0" fontId="11" fillId="0" borderId="17" xfId="15" applyFont="1" applyFill="1" applyBorder="1" applyAlignment="1">
      <alignment vertical="center" wrapText="1"/>
    </xf>
    <xf numFmtId="0" fontId="11" fillId="0" borderId="17" xfId="19" applyFont="1" applyBorder="1" applyAlignment="1">
      <alignment horizontal="left" vertical="center" wrapText="1"/>
    </xf>
    <xf numFmtId="49" fontId="11" fillId="0" borderId="17" xfId="19" applyNumberFormat="1" applyFont="1" applyBorder="1" applyAlignment="1" applyProtection="1">
      <alignment horizontal="center" vertical="center"/>
    </xf>
    <xf numFmtId="49" fontId="11" fillId="0" borderId="14" xfId="18" applyNumberFormat="1" applyFont="1" applyBorder="1" applyAlignment="1" applyProtection="1">
      <alignment horizontal="center" vertical="center"/>
    </xf>
    <xf numFmtId="0" fontId="11" fillId="0" borderId="14" xfId="18" applyFont="1" applyBorder="1" applyAlignment="1">
      <alignment horizontal="left" vertical="center" wrapText="1"/>
    </xf>
    <xf numFmtId="0" fontId="11" fillId="0" borderId="14" xfId="18" applyFont="1" applyBorder="1" applyAlignment="1">
      <alignment horizontal="center" vertical="center" wrapText="1"/>
    </xf>
    <xf numFmtId="49" fontId="11" fillId="0" borderId="0" xfId="18" applyNumberFormat="1" applyFont="1" applyBorder="1" applyAlignment="1" applyProtection="1">
      <alignment horizontal="center" vertical="center"/>
    </xf>
    <xf numFmtId="0" fontId="11" fillId="0" borderId="0" xfId="18" applyFont="1" applyBorder="1" applyAlignment="1">
      <alignment horizontal="left" vertical="center" wrapText="1"/>
    </xf>
    <xf numFmtId="0" fontId="11" fillId="0" borderId="0" xfId="18" applyFont="1" applyBorder="1" applyAlignment="1">
      <alignment horizontal="center" vertical="center" wrapText="1"/>
    </xf>
    <xf numFmtId="0" fontId="11" fillId="0" borderId="0" xfId="18" applyFont="1" applyBorder="1" applyAlignment="1">
      <alignment vertical="center" wrapText="1"/>
    </xf>
    <xf numFmtId="0" fontId="10" fillId="0" borderId="23" xfId="18" applyFont="1" applyFill="1" applyBorder="1" applyAlignment="1">
      <alignment horizontal="left" vertical="center" wrapText="1"/>
    </xf>
    <xf numFmtId="49" fontId="11" fillId="0" borderId="0" xfId="18" applyNumberFormat="1" applyFont="1" applyFill="1" applyBorder="1" applyAlignment="1">
      <alignment horizontal="center" vertical="center" wrapText="1"/>
    </xf>
    <xf numFmtId="0" fontId="10" fillId="0" borderId="0" xfId="18" applyFont="1" applyFill="1" applyBorder="1" applyAlignment="1">
      <alignment horizontal="left" vertical="center" wrapText="1"/>
    </xf>
    <xf numFmtId="0" fontId="11" fillId="0" borderId="0" xfId="18" applyFont="1" applyFill="1" applyBorder="1" applyAlignment="1">
      <alignment horizontal="left" vertical="center" wrapText="1"/>
    </xf>
    <xf numFmtId="2" fontId="11" fillId="0" borderId="0" xfId="18" applyNumberFormat="1" applyFont="1" applyFill="1" applyBorder="1" applyAlignment="1">
      <alignment horizontal="right" vertical="center" wrapText="1"/>
    </xf>
    <xf numFmtId="4" fontId="11" fillId="0" borderId="0" xfId="18" applyNumberFormat="1" applyFont="1" applyFill="1" applyBorder="1" applyAlignment="1">
      <alignment horizontal="right" vertical="center" wrapText="1"/>
    </xf>
    <xf numFmtId="165" fontId="10" fillId="0" borderId="0" xfId="9" applyNumberFormat="1" applyFont="1" applyBorder="1" applyAlignment="1">
      <alignment vertical="center"/>
    </xf>
    <xf numFmtId="2" fontId="11" fillId="0" borderId="0" xfId="18" applyNumberFormat="1" applyFont="1" applyFill="1" applyBorder="1" applyAlignment="1">
      <alignment vertical="center" wrapText="1"/>
    </xf>
    <xf numFmtId="49" fontId="11" fillId="0" borderId="0" xfId="18" applyNumberFormat="1" applyFont="1" applyFill="1" applyBorder="1" applyAlignment="1">
      <alignment vertical="center" wrapText="1"/>
    </xf>
    <xf numFmtId="2" fontId="10" fillId="0" borderId="0" xfId="18" applyNumberFormat="1" applyFont="1" applyFill="1" applyBorder="1" applyAlignment="1">
      <alignment vertical="center" wrapText="1"/>
    </xf>
    <xf numFmtId="4" fontId="10" fillId="0" borderId="0" xfId="18" applyNumberFormat="1" applyFont="1" applyFill="1" applyBorder="1" applyAlignment="1">
      <alignment vertical="center" wrapText="1"/>
    </xf>
    <xf numFmtId="4" fontId="11" fillId="0" borderId="0" xfId="18" applyNumberFormat="1" applyFont="1" applyFill="1" applyBorder="1" applyAlignment="1">
      <alignment vertical="center" wrapText="1"/>
    </xf>
    <xf numFmtId="49" fontId="10" fillId="0" borderId="0" xfId="18" applyNumberFormat="1" applyFont="1" applyFill="1" applyBorder="1" applyAlignment="1">
      <alignment vertical="center" wrapText="1"/>
    </xf>
    <xf numFmtId="167" fontId="10" fillId="0" borderId="0" xfId="9" applyNumberFormat="1" applyFont="1" applyBorder="1" applyAlignment="1">
      <alignment vertical="center"/>
    </xf>
    <xf numFmtId="167" fontId="10" fillId="0" borderId="0" xfId="18" applyNumberFormat="1" applyFont="1" applyFill="1" applyBorder="1" applyAlignment="1">
      <alignment vertical="center" wrapText="1"/>
    </xf>
    <xf numFmtId="165" fontId="10" fillId="0" borderId="0" xfId="18" applyNumberFormat="1" applyFont="1" applyFill="1" applyBorder="1" applyAlignment="1">
      <alignment vertical="center" wrapText="1"/>
    </xf>
    <xf numFmtId="0" fontId="11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49" fontId="11" fillId="0" borderId="0" xfId="18" applyNumberFormat="1" applyFont="1" applyFill="1" applyAlignment="1">
      <alignment vertical="center" wrapText="1"/>
    </xf>
    <xf numFmtId="0" fontId="11" fillId="0" borderId="0" xfId="18" applyFont="1" applyFill="1" applyAlignment="1">
      <alignment horizontal="left" vertical="center" wrapText="1"/>
    </xf>
    <xf numFmtId="0" fontId="11" fillId="0" borderId="0" xfId="18" applyFont="1" applyFill="1" applyAlignment="1">
      <alignment vertical="center" wrapText="1"/>
    </xf>
    <xf numFmtId="2" fontId="11" fillId="0" borderId="0" xfId="18" applyNumberFormat="1" applyFont="1" applyFill="1" applyAlignment="1">
      <alignment vertical="center" wrapText="1"/>
    </xf>
    <xf numFmtId="4" fontId="11" fillId="0" borderId="0" xfId="18" applyNumberFormat="1" applyFont="1" applyFill="1" applyAlignment="1">
      <alignment vertical="center" wrapText="1"/>
    </xf>
    <xf numFmtId="0" fontId="10" fillId="0" borderId="0" xfId="18" applyFont="1" applyFill="1" applyBorder="1" applyAlignment="1">
      <alignment horizontal="center" vertical="center" wrapText="1"/>
    </xf>
    <xf numFmtId="2" fontId="10" fillId="0" borderId="0" xfId="18" applyNumberFormat="1" applyFont="1" applyFill="1" applyBorder="1" applyAlignment="1">
      <alignment horizontal="right" vertical="center" wrapText="1"/>
    </xf>
    <xf numFmtId="49" fontId="11" fillId="0" borderId="48" xfId="18" applyNumberFormat="1" applyFont="1" applyFill="1" applyBorder="1" applyAlignment="1">
      <alignment horizontal="center" vertical="center" wrapText="1"/>
    </xf>
    <xf numFmtId="0" fontId="11" fillId="0" borderId="47" xfId="18" applyFont="1" applyFill="1" applyBorder="1" applyAlignment="1">
      <alignment horizontal="left" vertical="center" wrapText="1"/>
    </xf>
    <xf numFmtId="0" fontId="10" fillId="0" borderId="47" xfId="18" applyFont="1" applyFill="1" applyBorder="1" applyAlignment="1">
      <alignment horizontal="left" vertical="center" wrapText="1"/>
    </xf>
    <xf numFmtId="0" fontId="10" fillId="0" borderId="47" xfId="18" applyFont="1" applyFill="1" applyBorder="1" applyAlignment="1">
      <alignment horizontal="center" vertical="center" wrapText="1"/>
    </xf>
    <xf numFmtId="0" fontId="11" fillId="0" borderId="47" xfId="18" applyFont="1" applyFill="1" applyBorder="1" applyAlignment="1">
      <alignment horizontal="center" vertical="center" wrapText="1"/>
    </xf>
    <xf numFmtId="2" fontId="10" fillId="0" borderId="47" xfId="18" applyNumberFormat="1" applyFont="1" applyFill="1" applyBorder="1" applyAlignment="1">
      <alignment horizontal="right" vertical="center" wrapText="1"/>
    </xf>
    <xf numFmtId="4" fontId="11" fillId="0" borderId="0" xfId="18" applyNumberFormat="1" applyFont="1" applyFill="1" applyAlignment="1">
      <alignment vertical="center"/>
    </xf>
    <xf numFmtId="2" fontId="11" fillId="0" borderId="29" xfId="18" applyNumberFormat="1" applyFont="1" applyBorder="1" applyAlignment="1">
      <alignment horizontal="center" vertical="center" wrapText="1"/>
    </xf>
    <xf numFmtId="2" fontId="11" fillId="0" borderId="25" xfId="18" applyNumberFormat="1" applyFont="1" applyFill="1" applyBorder="1" applyAlignment="1">
      <alignment horizontal="right" vertical="center" wrapText="1"/>
    </xf>
    <xf numFmtId="2" fontId="11" fillId="0" borderId="26" xfId="18" applyNumberFormat="1" applyFont="1" applyFill="1" applyBorder="1" applyAlignment="1">
      <alignment horizontal="right" vertical="center" wrapText="1"/>
    </xf>
    <xf numFmtId="2" fontId="11" fillId="0" borderId="29" xfId="18" applyNumberFormat="1" applyFont="1" applyFill="1" applyBorder="1" applyAlignment="1">
      <alignment horizontal="right" vertical="center" wrapText="1"/>
    </xf>
    <xf numFmtId="2" fontId="11" fillId="0" borderId="30" xfId="18" applyNumberFormat="1" applyFont="1" applyBorder="1" applyAlignment="1">
      <alignment horizontal="center" vertical="center" wrapText="1"/>
    </xf>
    <xf numFmtId="2" fontId="11" fillId="0" borderId="16" xfId="18" applyNumberFormat="1" applyFont="1" applyFill="1" applyBorder="1" applyAlignment="1">
      <alignment horizontal="right" vertical="center" wrapText="1"/>
    </xf>
    <xf numFmtId="2" fontId="11" fillId="0" borderId="17" xfId="18" applyNumberFormat="1" applyFont="1" applyFill="1" applyBorder="1" applyAlignment="1">
      <alignment horizontal="right" vertical="center" wrapText="1"/>
    </xf>
    <xf numFmtId="2" fontId="11" fillId="0" borderId="30" xfId="18" applyNumberFormat="1" applyFont="1" applyFill="1" applyBorder="1" applyAlignment="1">
      <alignment horizontal="right" vertical="center" wrapText="1"/>
    </xf>
    <xf numFmtId="2" fontId="11" fillId="0" borderId="30" xfId="18" applyNumberFormat="1" applyFont="1" applyFill="1" applyBorder="1" applyAlignment="1">
      <alignment horizontal="center" vertical="center" wrapText="1"/>
    </xf>
    <xf numFmtId="2" fontId="11" fillId="0" borderId="16" xfId="18" applyNumberFormat="1" applyFont="1" applyBorder="1" applyAlignment="1">
      <alignment vertical="center" wrapText="1"/>
    </xf>
    <xf numFmtId="2" fontId="11" fillId="6" borderId="30" xfId="18" applyNumberFormat="1" applyFont="1" applyFill="1" applyBorder="1" applyAlignment="1">
      <alignment horizontal="center" vertical="center" wrapText="1"/>
    </xf>
    <xf numFmtId="2" fontId="11" fillId="6" borderId="16" xfId="18" applyNumberFormat="1" applyFont="1" applyFill="1" applyBorder="1" applyAlignment="1">
      <alignment horizontal="right" vertical="center" wrapText="1"/>
    </xf>
    <xf numFmtId="2" fontId="11" fillId="6" borderId="17" xfId="18" applyNumberFormat="1" applyFont="1" applyFill="1" applyBorder="1" applyAlignment="1">
      <alignment horizontal="right" vertical="center" wrapText="1"/>
    </xf>
    <xf numFmtId="2" fontId="11" fillId="6" borderId="30" xfId="18" applyNumberFormat="1" applyFont="1" applyFill="1" applyBorder="1" applyAlignment="1">
      <alignment horizontal="right" vertical="center" wrapText="1"/>
    </xf>
    <xf numFmtId="2" fontId="11" fillId="0" borderId="24" xfId="18" applyNumberFormat="1" applyFont="1" applyBorder="1" applyAlignment="1">
      <alignment horizontal="center" vertical="center" wrapText="1"/>
    </xf>
    <xf numFmtId="2" fontId="11" fillId="0" borderId="50" xfId="18" applyNumberFormat="1" applyFont="1" applyFill="1" applyBorder="1" applyAlignment="1">
      <alignment horizontal="right" vertical="center" wrapText="1"/>
    </xf>
    <xf numFmtId="2" fontId="11" fillId="0" borderId="21" xfId="18" applyNumberFormat="1" applyFont="1" applyFill="1" applyBorder="1" applyAlignment="1">
      <alignment horizontal="right" vertical="center" wrapText="1"/>
    </xf>
    <xf numFmtId="2" fontId="11" fillId="0" borderId="24" xfId="18" applyNumberFormat="1" applyFont="1" applyFill="1" applyBorder="1" applyAlignment="1">
      <alignment horizontal="right" vertical="center" wrapText="1"/>
    </xf>
    <xf numFmtId="2" fontId="11" fillId="0" borderId="18" xfId="18" applyNumberFormat="1" applyFont="1" applyFill="1" applyBorder="1" applyAlignment="1">
      <alignment horizontal="right" vertical="center" wrapText="1"/>
    </xf>
    <xf numFmtId="2" fontId="11" fillId="0" borderId="30" xfId="19" applyNumberFormat="1" applyFont="1" applyBorder="1" applyAlignment="1">
      <alignment horizontal="center" vertical="center" wrapText="1"/>
    </xf>
    <xf numFmtId="2" fontId="11" fillId="0" borderId="16" xfId="19" applyNumberFormat="1" applyFont="1" applyFill="1" applyBorder="1" applyAlignment="1">
      <alignment horizontal="right" vertical="center" wrapText="1"/>
    </xf>
    <xf numFmtId="2" fontId="11" fillId="0" borderId="18" xfId="19" applyNumberFormat="1" applyFont="1" applyFill="1" applyBorder="1" applyAlignment="1">
      <alignment horizontal="right" vertical="center" wrapText="1"/>
    </xf>
    <xf numFmtId="2" fontId="11" fillId="0" borderId="30" xfId="19" applyNumberFormat="1" applyFont="1" applyFill="1" applyBorder="1" applyAlignment="1">
      <alignment horizontal="right" vertical="center" wrapText="1"/>
    </xf>
    <xf numFmtId="2" fontId="11" fillId="0" borderId="19" xfId="18" applyNumberFormat="1" applyFont="1" applyBorder="1" applyAlignment="1">
      <alignment horizontal="center" vertical="center" wrapText="1"/>
    </xf>
    <xf numFmtId="2" fontId="11" fillId="0" borderId="22" xfId="18" applyNumberFormat="1" applyFont="1" applyFill="1" applyBorder="1" applyAlignment="1">
      <alignment horizontal="right" vertical="center" wrapText="1"/>
    </xf>
    <xf numFmtId="2" fontId="11" fillId="0" borderId="13" xfId="18" applyNumberFormat="1" applyFont="1" applyFill="1" applyBorder="1" applyAlignment="1">
      <alignment horizontal="right" vertical="center" wrapText="1"/>
    </xf>
    <xf numFmtId="2" fontId="11" fillId="0" borderId="19" xfId="18" applyNumberFormat="1" applyFont="1" applyFill="1" applyBorder="1" applyAlignment="1">
      <alignment horizontal="right" vertical="center" wrapText="1"/>
    </xf>
    <xf numFmtId="2" fontId="11" fillId="0" borderId="0" xfId="18" applyNumberFormat="1" applyFont="1" applyFill="1" applyAlignment="1">
      <alignment vertical="center"/>
    </xf>
    <xf numFmtId="0" fontId="11" fillId="0" borderId="6" xfId="19" applyFont="1" applyBorder="1" applyAlignment="1">
      <alignment vertical="center" wrapText="1"/>
    </xf>
    <xf numFmtId="0" fontId="11" fillId="0" borderId="19" xfId="19" applyFont="1" applyBorder="1" applyAlignment="1">
      <alignment horizontal="center" vertical="center" wrapText="1"/>
    </xf>
    <xf numFmtId="0" fontId="11" fillId="0" borderId="6" xfId="19" applyFont="1" applyBorder="1" applyAlignment="1">
      <alignment horizontal="center" vertical="center" wrapText="1"/>
    </xf>
    <xf numFmtId="0" fontId="11" fillId="0" borderId="0" xfId="18" applyFont="1" applyFill="1" applyAlignment="1">
      <alignment horizontal="center" vertical="center" wrapText="1"/>
    </xf>
    <xf numFmtId="0" fontId="11" fillId="0" borderId="24" xfId="18" applyFont="1" applyFill="1" applyBorder="1" applyAlignment="1">
      <alignment horizontal="center" vertical="center" wrapText="1"/>
    </xf>
    <xf numFmtId="0" fontId="11" fillId="0" borderId="0" xfId="19" applyFont="1" applyBorder="1" applyAlignment="1">
      <alignment horizontal="center" vertical="center" wrapText="1"/>
    </xf>
    <xf numFmtId="0" fontId="11" fillId="0" borderId="17" xfId="18" applyFont="1" applyBorder="1" applyAlignment="1">
      <alignment vertical="center" wrapText="1"/>
    </xf>
    <xf numFmtId="0" fontId="11" fillId="0" borderId="45" xfId="19" applyFont="1" applyBorder="1" applyAlignment="1">
      <alignment horizontal="center" vertical="center" wrapText="1"/>
    </xf>
    <xf numFmtId="0" fontId="11" fillId="0" borderId="20" xfId="17" applyFont="1" applyFill="1" applyBorder="1" applyAlignment="1">
      <alignment horizontal="center" vertical="center" wrapText="1"/>
    </xf>
    <xf numFmtId="0" fontId="11" fillId="0" borderId="20" xfId="19" applyFont="1" applyFill="1" applyBorder="1" applyAlignment="1">
      <alignment horizontal="center" vertical="center" wrapText="1"/>
    </xf>
    <xf numFmtId="0" fontId="11" fillId="0" borderId="15" xfId="17" applyFont="1" applyFill="1" applyBorder="1" applyAlignment="1">
      <alignment horizontal="center" vertical="center" wrapText="1"/>
    </xf>
    <xf numFmtId="0" fontId="11" fillId="0" borderId="28" xfId="19" applyFont="1" applyBorder="1" applyAlignment="1">
      <alignment horizontal="center" vertical="center" wrapText="1"/>
    </xf>
    <xf numFmtId="0" fontId="11" fillId="0" borderId="20" xfId="19" applyFont="1" applyBorder="1" applyAlignment="1">
      <alignment horizontal="center" vertical="center" wrapText="1"/>
    </xf>
    <xf numFmtId="0" fontId="11" fillId="0" borderId="42" xfId="19" applyFont="1" applyFill="1" applyBorder="1" applyAlignment="1">
      <alignment horizontal="center" vertical="center" wrapText="1"/>
    </xf>
    <xf numFmtId="0" fontId="11" fillId="0" borderId="40" xfId="19" applyFont="1" applyBorder="1" applyAlignment="1">
      <alignment horizontal="center" vertical="center" wrapText="1"/>
    </xf>
    <xf numFmtId="9" fontId="11" fillId="0" borderId="17" xfId="19" applyNumberFormat="1" applyFont="1" applyBorder="1" applyAlignment="1">
      <alignment horizontal="center" vertical="center" wrapText="1"/>
    </xf>
    <xf numFmtId="0" fontId="11" fillId="0" borderId="32" xfId="19" applyFont="1" applyFill="1" applyBorder="1" applyAlignment="1">
      <alignment horizontal="center" vertical="center" wrapText="1"/>
    </xf>
    <xf numFmtId="0" fontId="11" fillId="0" borderId="14" xfId="17" applyFont="1" applyFill="1" applyBorder="1" applyAlignment="1">
      <alignment horizontal="center" vertical="center" wrapText="1"/>
    </xf>
    <xf numFmtId="0" fontId="11" fillId="0" borderId="26" xfId="19" applyFont="1" applyFill="1" applyBorder="1" applyAlignment="1">
      <alignment horizontal="center" vertical="center" wrapText="1"/>
    </xf>
    <xf numFmtId="9" fontId="11" fillId="0" borderId="17" xfId="19" applyNumberFormat="1" applyFont="1" applyFill="1" applyBorder="1" applyAlignment="1">
      <alignment horizontal="center" vertical="center" wrapText="1"/>
    </xf>
    <xf numFmtId="0" fontId="11" fillId="0" borderId="14" xfId="19" applyFont="1" applyFill="1" applyBorder="1" applyAlignment="1">
      <alignment horizontal="center" vertical="center" wrapText="1"/>
    </xf>
    <xf numFmtId="0" fontId="11" fillId="0" borderId="15" xfId="19" applyFont="1" applyFill="1" applyBorder="1" applyAlignment="1">
      <alignment horizontal="center" vertical="center" wrapText="1"/>
    </xf>
    <xf numFmtId="0" fontId="11" fillId="0" borderId="28" xfId="19" applyFont="1" applyFill="1" applyBorder="1" applyAlignment="1">
      <alignment horizontal="center" vertical="center" wrapText="1"/>
    </xf>
    <xf numFmtId="0" fontId="11" fillId="0" borderId="17" xfId="19" applyFont="1" applyBorder="1" applyAlignment="1">
      <alignment horizontal="center" vertical="center"/>
    </xf>
    <xf numFmtId="49" fontId="11" fillId="0" borderId="26" xfId="19" applyNumberFormat="1" applyFont="1" applyBorder="1" applyAlignment="1" applyProtection="1">
      <alignment horizontal="center" vertical="center"/>
    </xf>
    <xf numFmtId="49" fontId="11" fillId="0" borderId="45" xfId="19" applyNumberFormat="1" applyFont="1" applyBorder="1" applyAlignment="1" applyProtection="1">
      <alignment horizontal="center" vertical="center"/>
    </xf>
    <xf numFmtId="49" fontId="11" fillId="0" borderId="17" xfId="17" applyNumberFormat="1" applyFont="1" applyFill="1" applyBorder="1" applyAlignment="1" applyProtection="1">
      <alignment horizontal="center" vertical="center"/>
    </xf>
    <xf numFmtId="49" fontId="11" fillId="0" borderId="17" xfId="19" applyNumberFormat="1" applyFont="1" applyFill="1" applyBorder="1" applyAlignment="1" applyProtection="1">
      <alignment horizontal="center" vertical="center"/>
    </xf>
    <xf numFmtId="49" fontId="11" fillId="0" borderId="14" xfId="17" applyNumberFormat="1" applyFont="1" applyFill="1" applyBorder="1" applyAlignment="1" applyProtection="1">
      <alignment horizontal="center" vertical="center"/>
    </xf>
    <xf numFmtId="49" fontId="11" fillId="0" borderId="0" xfId="17" applyNumberFormat="1" applyFont="1" applyFill="1" applyBorder="1" applyAlignment="1" applyProtection="1">
      <alignment horizontal="center" vertical="center"/>
    </xf>
    <xf numFmtId="0" fontId="11" fillId="0" borderId="47" xfId="17" applyFont="1" applyFill="1" applyBorder="1" applyAlignment="1">
      <alignment horizontal="left" vertical="center" wrapText="1"/>
    </xf>
    <xf numFmtId="0" fontId="10" fillId="0" borderId="0" xfId="17" applyFont="1" applyFill="1" applyBorder="1" applyAlignment="1">
      <alignment horizontal="left" vertical="center" wrapText="1"/>
    </xf>
    <xf numFmtId="0" fontId="11" fillId="0" borderId="0" xfId="17" applyFont="1" applyFill="1" applyBorder="1" applyAlignment="1">
      <alignment horizontal="left" vertical="center" wrapText="1"/>
    </xf>
    <xf numFmtId="0" fontId="11" fillId="0" borderId="0" xfId="17" applyFont="1" applyFill="1" applyAlignment="1">
      <alignment horizontal="left" vertical="center" wrapText="1"/>
    </xf>
    <xf numFmtId="49" fontId="11" fillId="0" borderId="26" xfId="19" applyNumberFormat="1" applyFont="1" applyFill="1" applyBorder="1" applyAlignment="1" applyProtection="1">
      <alignment horizontal="center" vertical="center"/>
    </xf>
    <xf numFmtId="49" fontId="11" fillId="0" borderId="14" xfId="19" applyNumberFormat="1" applyFont="1" applyFill="1" applyBorder="1" applyAlignment="1" applyProtection="1">
      <alignment horizontal="center" vertical="center"/>
    </xf>
    <xf numFmtId="49" fontId="11" fillId="0" borderId="0" xfId="19" applyNumberFormat="1" applyFont="1" applyFill="1" applyBorder="1" applyAlignment="1" applyProtection="1">
      <alignment horizontal="center" vertical="center"/>
    </xf>
    <xf numFmtId="0" fontId="11" fillId="0" borderId="47" xfId="19" applyFont="1" applyFill="1" applyBorder="1" applyAlignment="1">
      <alignment horizontal="left" vertical="center" wrapText="1"/>
    </xf>
    <xf numFmtId="0" fontId="10" fillId="0" borderId="0" xfId="19" applyFont="1" applyFill="1" applyBorder="1" applyAlignment="1">
      <alignment horizontal="left" vertical="center" wrapText="1"/>
    </xf>
    <xf numFmtId="0" fontId="11" fillId="0" borderId="0" xfId="19" applyFont="1" applyFill="1" applyBorder="1" applyAlignment="1">
      <alignment horizontal="left" vertical="center" wrapText="1"/>
    </xf>
    <xf numFmtId="0" fontId="11" fillId="0" borderId="0" xfId="19" applyFont="1" applyFill="1" applyAlignment="1">
      <alignment horizontal="left" vertical="center" wrapText="1"/>
    </xf>
    <xf numFmtId="0" fontId="11" fillId="0" borderId="0" xfId="17" applyFont="1" applyFill="1" applyAlignment="1">
      <alignment vertical="center"/>
    </xf>
    <xf numFmtId="0" fontId="10" fillId="0" borderId="26" xfId="19" applyFont="1" applyFill="1" applyBorder="1" applyAlignment="1">
      <alignment horizontal="left" vertical="center" wrapText="1"/>
    </xf>
    <xf numFmtId="0" fontId="11" fillId="0" borderId="17" xfId="19" applyFont="1" applyFill="1" applyBorder="1" applyAlignment="1">
      <alignment horizontal="left" vertical="center" wrapText="1"/>
    </xf>
    <xf numFmtId="0" fontId="10" fillId="0" borderId="17" xfId="19" applyFont="1" applyFill="1" applyBorder="1" applyAlignment="1">
      <alignment horizontal="left" vertical="center" wrapText="1"/>
    </xf>
    <xf numFmtId="0" fontId="10" fillId="0" borderId="0" xfId="17" applyFont="1" applyFill="1" applyBorder="1" applyAlignment="1">
      <alignment vertical="center"/>
    </xf>
    <xf numFmtId="0" fontId="11" fillId="0" borderId="16" xfId="19" applyFont="1" applyBorder="1" applyAlignment="1">
      <alignment vertical="center" wrapText="1"/>
    </xf>
    <xf numFmtId="0" fontId="11" fillId="0" borderId="45" xfId="19" applyFont="1" applyFill="1" applyBorder="1" applyAlignment="1">
      <alignment horizontal="left" vertical="center" wrapText="1"/>
    </xf>
    <xf numFmtId="0" fontId="11" fillId="0" borderId="17" xfId="17" applyFont="1" applyFill="1" applyBorder="1" applyAlignment="1">
      <alignment horizontal="left" vertical="center" wrapText="1"/>
    </xf>
    <xf numFmtId="0" fontId="11" fillId="0" borderId="17" xfId="15" applyFont="1" applyFill="1" applyBorder="1" applyAlignment="1">
      <alignment vertical="center"/>
    </xf>
    <xf numFmtId="0" fontId="11" fillId="0" borderId="14" xfId="17" applyFont="1" applyFill="1" applyBorder="1" applyAlignment="1">
      <alignment horizontal="left" vertical="center" wrapText="1"/>
    </xf>
    <xf numFmtId="0" fontId="11" fillId="0" borderId="0" xfId="17" applyFont="1" applyFill="1" applyBorder="1" applyAlignment="1">
      <alignment vertical="center" wrapText="1"/>
    </xf>
    <xf numFmtId="49" fontId="11" fillId="0" borderId="48" xfId="17" applyNumberFormat="1" applyFont="1" applyFill="1" applyBorder="1" applyAlignment="1">
      <alignment horizontal="center" vertical="center" wrapText="1"/>
    </xf>
    <xf numFmtId="0" fontId="10" fillId="0" borderId="47" xfId="17" applyFont="1" applyFill="1" applyBorder="1" applyAlignment="1">
      <alignment horizontal="left" vertical="center" wrapText="1"/>
    </xf>
    <xf numFmtId="0" fontId="10" fillId="0" borderId="47" xfId="17" applyFont="1" applyFill="1" applyBorder="1" applyAlignment="1">
      <alignment horizontal="center" vertical="center" wrapText="1"/>
    </xf>
    <xf numFmtId="2" fontId="10" fillId="0" borderId="47" xfId="17" applyNumberFormat="1" applyFont="1" applyFill="1" applyBorder="1" applyAlignment="1">
      <alignment horizontal="right" vertical="center" wrapText="1"/>
    </xf>
    <xf numFmtId="49" fontId="11" fillId="0" borderId="0" xfId="17" applyNumberFormat="1" applyFont="1" applyFill="1" applyBorder="1" applyAlignment="1">
      <alignment horizontal="center" vertical="center" wrapText="1"/>
    </xf>
    <xf numFmtId="2" fontId="11" fillId="0" borderId="0" xfId="17" applyNumberFormat="1" applyFont="1" applyFill="1" applyBorder="1" applyAlignment="1">
      <alignment horizontal="right" vertical="center" wrapText="1"/>
    </xf>
    <xf numFmtId="4" fontId="11" fillId="0" borderId="0" xfId="17" applyNumberFormat="1" applyFont="1" applyFill="1" applyBorder="1" applyAlignment="1">
      <alignment horizontal="right" vertical="center" wrapText="1"/>
    </xf>
    <xf numFmtId="167" fontId="10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2" fontId="11" fillId="0" borderId="0" xfId="17" applyNumberFormat="1" applyFont="1" applyFill="1" applyBorder="1" applyAlignment="1">
      <alignment vertical="center" wrapText="1"/>
    </xf>
    <xf numFmtId="49" fontId="11" fillId="0" borderId="0" xfId="17" applyNumberFormat="1" applyFont="1" applyFill="1" applyBorder="1" applyAlignment="1">
      <alignment vertical="center" wrapText="1"/>
    </xf>
    <xf numFmtId="2" fontId="10" fillId="0" borderId="0" xfId="17" applyNumberFormat="1" applyFont="1" applyFill="1" applyBorder="1" applyAlignment="1">
      <alignment vertical="center" wrapText="1"/>
    </xf>
    <xf numFmtId="4" fontId="10" fillId="0" borderId="0" xfId="17" applyNumberFormat="1" applyFont="1" applyFill="1" applyBorder="1" applyAlignment="1">
      <alignment vertical="center" wrapText="1"/>
    </xf>
    <xf numFmtId="4" fontId="11" fillId="0" borderId="0" xfId="17" applyNumberFormat="1" applyFont="1" applyFill="1" applyBorder="1" applyAlignment="1">
      <alignment vertical="center" wrapText="1"/>
    </xf>
    <xf numFmtId="49" fontId="10" fillId="0" borderId="0" xfId="17" applyNumberFormat="1" applyFont="1" applyFill="1" applyBorder="1" applyAlignment="1">
      <alignment vertical="center" wrapText="1"/>
    </xf>
    <xf numFmtId="167" fontId="10" fillId="0" borderId="0" xfId="17" applyNumberFormat="1" applyFont="1" applyFill="1" applyBorder="1" applyAlignment="1">
      <alignment vertical="center" wrapText="1"/>
    </xf>
    <xf numFmtId="165" fontId="10" fillId="0" borderId="0" xfId="17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49" fontId="11" fillId="0" borderId="0" xfId="17" applyNumberFormat="1" applyFont="1" applyFill="1" applyAlignment="1">
      <alignment vertical="center" wrapText="1"/>
    </xf>
    <xf numFmtId="0" fontId="11" fillId="0" borderId="0" xfId="17" applyFont="1" applyFill="1" applyAlignment="1">
      <alignment vertical="center" wrapText="1"/>
    </xf>
    <xf numFmtId="2" fontId="11" fillId="0" borderId="0" xfId="17" applyNumberFormat="1" applyFont="1" applyFill="1" applyAlignment="1">
      <alignment vertical="center" wrapText="1"/>
    </xf>
    <xf numFmtId="4" fontId="11" fillId="0" borderId="0" xfId="17" applyNumberFormat="1" applyFont="1" applyFill="1" applyAlignment="1">
      <alignment vertical="center" wrapText="1"/>
    </xf>
    <xf numFmtId="0" fontId="10" fillId="0" borderId="0" xfId="19" applyFont="1" applyFill="1" applyBorder="1" applyAlignment="1">
      <alignment vertical="center"/>
    </xf>
    <xf numFmtId="0" fontId="11" fillId="0" borderId="14" xfId="19" applyFont="1" applyFill="1" applyBorder="1" applyAlignment="1">
      <alignment horizontal="left" vertical="center" wrapText="1"/>
    </xf>
    <xf numFmtId="0" fontId="10" fillId="0" borderId="47" xfId="19" applyFont="1" applyFill="1" applyBorder="1" applyAlignment="1">
      <alignment horizontal="left" vertical="center" wrapText="1"/>
    </xf>
    <xf numFmtId="0" fontId="10" fillId="0" borderId="47" xfId="19" applyFont="1" applyFill="1" applyBorder="1" applyAlignment="1">
      <alignment horizontal="center" vertical="center" wrapText="1"/>
    </xf>
    <xf numFmtId="2" fontId="10" fillId="0" borderId="47" xfId="19" applyNumberFormat="1" applyFont="1" applyFill="1" applyBorder="1" applyAlignment="1">
      <alignment horizontal="right" vertical="center" wrapText="1"/>
    </xf>
    <xf numFmtId="49" fontId="11" fillId="0" borderId="0" xfId="19" applyNumberFormat="1" applyFont="1" applyFill="1" applyBorder="1" applyAlignment="1">
      <alignment horizontal="center" vertical="center" wrapText="1"/>
    </xf>
    <xf numFmtId="2" fontId="11" fillId="0" borderId="0" xfId="19" applyNumberFormat="1" applyFont="1" applyFill="1" applyBorder="1" applyAlignment="1">
      <alignment horizontal="right" vertical="center" wrapText="1"/>
    </xf>
    <xf numFmtId="4" fontId="11" fillId="0" borderId="0" xfId="19" applyNumberFormat="1" applyFont="1" applyFill="1" applyBorder="1" applyAlignment="1">
      <alignment horizontal="right" vertical="center" wrapText="1"/>
    </xf>
    <xf numFmtId="165" fontId="10" fillId="0" borderId="0" xfId="9" applyNumberFormat="1" applyFont="1" applyFill="1" applyBorder="1" applyAlignment="1">
      <alignment vertical="center"/>
    </xf>
    <xf numFmtId="2" fontId="11" fillId="0" borderId="0" xfId="19" applyNumberFormat="1" applyFont="1" applyFill="1" applyBorder="1" applyAlignment="1">
      <alignment vertical="center" wrapText="1"/>
    </xf>
    <xf numFmtId="49" fontId="11" fillId="0" borderId="0" xfId="19" applyNumberFormat="1" applyFont="1" applyFill="1" applyBorder="1" applyAlignment="1">
      <alignment vertical="center" wrapText="1"/>
    </xf>
    <xf numFmtId="0" fontId="10" fillId="0" borderId="0" xfId="19" applyFont="1" applyFill="1" applyBorder="1" applyAlignment="1">
      <alignment vertical="center" wrapText="1"/>
    </xf>
    <xf numFmtId="2" fontId="10" fillId="0" borderId="0" xfId="19" applyNumberFormat="1" applyFont="1" applyFill="1" applyBorder="1" applyAlignment="1">
      <alignment vertical="center" wrapText="1"/>
    </xf>
    <xf numFmtId="4" fontId="10" fillId="0" borderId="0" xfId="19" applyNumberFormat="1" applyFont="1" applyFill="1" applyBorder="1" applyAlignment="1">
      <alignment vertical="center" wrapText="1"/>
    </xf>
    <xf numFmtId="4" fontId="11" fillId="0" borderId="0" xfId="19" applyNumberFormat="1" applyFont="1" applyFill="1" applyBorder="1" applyAlignment="1">
      <alignment vertical="center" wrapText="1"/>
    </xf>
    <xf numFmtId="49" fontId="10" fillId="0" borderId="0" xfId="19" applyNumberFormat="1" applyFont="1" applyFill="1" applyBorder="1" applyAlignment="1">
      <alignment vertical="center" wrapText="1"/>
    </xf>
    <xf numFmtId="165" fontId="10" fillId="0" borderId="0" xfId="20" applyNumberFormat="1" applyFont="1" applyFill="1" applyBorder="1" applyAlignment="1">
      <alignment vertical="center" wrapText="1"/>
    </xf>
    <xf numFmtId="165" fontId="10" fillId="0" borderId="0" xfId="19" applyNumberFormat="1" applyFont="1" applyFill="1" applyBorder="1" applyAlignment="1">
      <alignment vertical="center" wrapText="1"/>
    </xf>
    <xf numFmtId="0" fontId="10" fillId="0" borderId="0" xfId="9" applyFont="1" applyFill="1" applyAlignment="1">
      <alignment horizontal="left" vertical="center"/>
    </xf>
    <xf numFmtId="0" fontId="11" fillId="0" borderId="0" xfId="9" applyFont="1" applyFill="1" applyAlignment="1">
      <alignment vertical="center"/>
    </xf>
    <xf numFmtId="0" fontId="10" fillId="0" borderId="0" xfId="9" applyFont="1" applyFill="1" applyAlignment="1">
      <alignment vertical="center"/>
    </xf>
    <xf numFmtId="49" fontId="11" fillId="0" borderId="0" xfId="19" applyNumberFormat="1" applyFont="1" applyFill="1" applyAlignment="1">
      <alignment vertical="center" wrapText="1"/>
    </xf>
    <xf numFmtId="0" fontId="11" fillId="0" borderId="0" xfId="19" applyFont="1" applyFill="1" applyAlignment="1">
      <alignment vertical="center" wrapText="1"/>
    </xf>
    <xf numFmtId="2" fontId="11" fillId="0" borderId="0" xfId="19" applyNumberFormat="1" applyFont="1" applyFill="1" applyAlignment="1">
      <alignment vertical="center" wrapText="1"/>
    </xf>
    <xf numFmtId="4" fontId="11" fillId="0" borderId="0" xfId="19" applyNumberFormat="1" applyFont="1" applyFill="1" applyAlignment="1">
      <alignment vertical="center" wrapText="1"/>
    </xf>
    <xf numFmtId="49" fontId="11" fillId="0" borderId="6" xfId="19" applyNumberFormat="1" applyFont="1" applyBorder="1" applyAlignment="1" applyProtection="1">
      <alignment horizontal="center" vertical="center"/>
    </xf>
    <xf numFmtId="0" fontId="11" fillId="0" borderId="6" xfId="19" applyFont="1" applyBorder="1" applyAlignment="1">
      <alignment horizontal="left" vertical="center" wrapText="1"/>
    </xf>
    <xf numFmtId="49" fontId="11" fillId="0" borderId="48" xfId="19" applyNumberFormat="1" applyFont="1" applyFill="1" applyBorder="1" applyAlignment="1">
      <alignment horizontal="center" vertical="center" wrapText="1"/>
    </xf>
    <xf numFmtId="167" fontId="10" fillId="0" borderId="0" xfId="19" applyNumberFormat="1" applyFont="1" applyFill="1" applyBorder="1" applyAlignment="1">
      <alignment vertical="center" wrapText="1"/>
    </xf>
    <xf numFmtId="2" fontId="11" fillId="0" borderId="0" xfId="18" applyNumberFormat="1" applyFont="1" applyFill="1" applyBorder="1" applyAlignment="1">
      <alignment vertical="center"/>
    </xf>
    <xf numFmtId="0" fontId="11" fillId="0" borderId="17" xfId="18" applyFont="1" applyBorder="1" applyAlignment="1">
      <alignment horizontal="left" vertical="center"/>
    </xf>
    <xf numFmtId="49" fontId="11" fillId="0" borderId="14" xfId="19" applyNumberFormat="1" applyFont="1" applyBorder="1" applyAlignment="1" applyProtection="1">
      <alignment horizontal="center" vertical="center"/>
    </xf>
    <xf numFmtId="0" fontId="11" fillId="0" borderId="14" xfId="19" applyFont="1" applyBorder="1" applyAlignment="1">
      <alignment horizontal="left" vertical="center" wrapText="1"/>
    </xf>
    <xf numFmtId="0" fontId="11" fillId="0" borderId="14" xfId="19" applyFont="1" applyBorder="1" applyAlignment="1">
      <alignment horizontal="center" vertical="center" wrapText="1"/>
    </xf>
    <xf numFmtId="49" fontId="11" fillId="0" borderId="0" xfId="19" applyNumberFormat="1" applyFont="1" applyBorder="1" applyAlignment="1" applyProtection="1">
      <alignment horizontal="center" vertical="center"/>
    </xf>
    <xf numFmtId="0" fontId="11" fillId="0" borderId="0" xfId="19" applyFont="1" applyBorder="1" applyAlignment="1">
      <alignment horizontal="left" vertical="center" wrapText="1"/>
    </xf>
    <xf numFmtId="0" fontId="11" fillId="0" borderId="0" xfId="18" applyNumberFormat="1" applyFont="1" applyFill="1" applyBorder="1" applyAlignment="1">
      <alignment horizontal="right" vertical="center" wrapText="1"/>
    </xf>
    <xf numFmtId="4" fontId="10" fillId="0" borderId="0" xfId="9" applyNumberFormat="1" applyFont="1" applyBorder="1" applyAlignment="1">
      <alignment vertical="center"/>
    </xf>
    <xf numFmtId="0" fontId="10" fillId="0" borderId="0" xfId="9" applyNumberFormat="1" applyFont="1" applyBorder="1" applyAlignment="1">
      <alignment vertical="center"/>
    </xf>
    <xf numFmtId="0" fontId="10" fillId="0" borderId="0" xfId="18" applyNumberFormat="1" applyFont="1" applyFill="1" applyBorder="1" applyAlignment="1">
      <alignment vertical="center" wrapText="1"/>
    </xf>
    <xf numFmtId="168" fontId="11" fillId="0" borderId="0" xfId="18" applyNumberFormat="1" applyFont="1" applyFill="1" applyBorder="1" applyAlignment="1">
      <alignment vertical="center" wrapText="1"/>
    </xf>
    <xf numFmtId="49" fontId="11" fillId="0" borderId="23" xfId="18" applyNumberFormat="1" applyFont="1" applyFill="1" applyBorder="1" applyAlignment="1" applyProtection="1">
      <alignment horizontal="center" vertical="center"/>
    </xf>
    <xf numFmtId="0" fontId="11" fillId="0" borderId="17" xfId="19" applyFont="1" applyBorder="1" applyAlignment="1">
      <alignment horizontal="left" vertical="center"/>
    </xf>
    <xf numFmtId="166" fontId="10" fillId="0" borderId="0" xfId="18" applyNumberFormat="1" applyFont="1" applyFill="1" applyBorder="1" applyAlignment="1">
      <alignment vertical="center" wrapText="1"/>
    </xf>
    <xf numFmtId="0" fontId="11" fillId="0" borderId="17" xfId="18" applyFont="1" applyFill="1" applyBorder="1" applyAlignment="1">
      <alignment horizontal="center" vertical="center"/>
    </xf>
    <xf numFmtId="164" fontId="11" fillId="8" borderId="25" xfId="19" applyNumberFormat="1" applyFont="1" applyFill="1" applyBorder="1" applyAlignment="1">
      <alignment horizontal="right" vertical="center" wrapText="1"/>
    </xf>
    <xf numFmtId="164" fontId="11" fillId="8" borderId="27" xfId="19" applyNumberFormat="1" applyFont="1" applyFill="1" applyBorder="1" applyAlignment="1">
      <alignment horizontal="right" vertical="center" wrapText="1"/>
    </xf>
    <xf numFmtId="164" fontId="11" fillId="8" borderId="33" xfId="19" applyNumberFormat="1" applyFont="1" applyFill="1" applyBorder="1" applyAlignment="1">
      <alignment horizontal="right" vertical="center" wrapText="1"/>
    </xf>
    <xf numFmtId="0" fontId="11" fillId="8" borderId="0" xfId="19" applyFont="1" applyFill="1" applyBorder="1" applyAlignment="1">
      <alignment vertical="center" wrapText="1"/>
    </xf>
    <xf numFmtId="167" fontId="10" fillId="8" borderId="0" xfId="9" applyNumberFormat="1" applyFont="1" applyFill="1" applyBorder="1" applyAlignment="1">
      <alignment vertical="center"/>
    </xf>
    <xf numFmtId="0" fontId="10" fillId="0" borderId="5" xfId="19" applyFont="1" applyFill="1" applyBorder="1" applyAlignment="1">
      <alignment horizontal="left" vertical="center" wrapText="1"/>
    </xf>
    <xf numFmtId="0" fontId="11" fillId="0" borderId="8" xfId="19" applyFont="1" applyFill="1" applyBorder="1" applyAlignment="1">
      <alignment horizontal="left" vertical="center" wrapText="1"/>
    </xf>
    <xf numFmtId="0" fontId="10" fillId="0" borderId="8" xfId="9" applyFont="1" applyFill="1" applyBorder="1" applyAlignment="1">
      <alignment vertical="center"/>
    </xf>
    <xf numFmtId="0" fontId="11" fillId="0" borderId="8" xfId="9" applyFont="1" applyFill="1" applyBorder="1" applyAlignment="1">
      <alignment vertical="center"/>
    </xf>
    <xf numFmtId="0" fontId="10" fillId="0" borderId="6" xfId="19" applyFont="1" applyFill="1" applyBorder="1" applyAlignment="1">
      <alignment vertical="center" wrapText="1"/>
    </xf>
    <xf numFmtId="0" fontId="10" fillId="0" borderId="8" xfId="19" applyFont="1" applyFill="1" applyBorder="1" applyAlignment="1">
      <alignment vertical="center" wrapText="1"/>
    </xf>
    <xf numFmtId="2" fontId="11" fillId="0" borderId="8" xfId="19" applyNumberFormat="1" applyFont="1" applyFill="1" applyBorder="1" applyAlignment="1">
      <alignment vertical="center" wrapText="1"/>
    </xf>
    <xf numFmtId="167" fontId="10" fillId="8" borderId="9" xfId="9" applyNumberFormat="1" applyFont="1" applyFill="1" applyBorder="1" applyAlignment="1">
      <alignment vertical="center"/>
    </xf>
    <xf numFmtId="0" fontId="18" fillId="9" borderId="51" xfId="19" applyFont="1" applyFill="1" applyBorder="1" applyAlignment="1">
      <alignment horizontal="left" vertical="center" wrapText="1"/>
    </xf>
    <xf numFmtId="0" fontId="0" fillId="0" borderId="0" xfId="0" applyAlignment="1"/>
    <xf numFmtId="0" fontId="11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9" xfId="19" applyFont="1" applyFill="1" applyBorder="1" applyAlignment="1">
      <alignment vertical="center" wrapText="1"/>
    </xf>
    <xf numFmtId="0" fontId="10" fillId="0" borderId="9" xfId="9" applyFont="1" applyFill="1" applyBorder="1" applyAlignment="1">
      <alignment vertical="center"/>
    </xf>
    <xf numFmtId="0" fontId="11" fillId="8" borderId="0" xfId="19" applyFont="1" applyFill="1" applyAlignment="1">
      <alignment vertical="center" wrapText="1"/>
    </xf>
    <xf numFmtId="0" fontId="24" fillId="0" borderId="0" xfId="19" applyFont="1" applyFill="1" applyBorder="1" applyAlignment="1">
      <alignment horizontal="left" vertical="center"/>
    </xf>
    <xf numFmtId="0" fontId="24" fillId="0" borderId="0" xfId="0" applyFont="1" applyFill="1" applyBorder="1"/>
    <xf numFmtId="0" fontId="23" fillId="6" borderId="17" xfId="19" applyFont="1" applyFill="1" applyBorder="1" applyAlignment="1">
      <alignment horizontal="left" vertical="top" wrapText="1"/>
    </xf>
    <xf numFmtId="0" fontId="23" fillId="6" borderId="23" xfId="19" applyFont="1" applyFill="1" applyBorder="1" applyAlignment="1">
      <alignment horizontal="left" vertical="top" wrapText="1"/>
    </xf>
    <xf numFmtId="0" fontId="26" fillId="11" borderId="53" xfId="0" applyFont="1" applyFill="1" applyBorder="1"/>
    <xf numFmtId="0" fontId="17" fillId="11" borderId="20" xfId="0" applyFont="1" applyFill="1" applyBorder="1"/>
    <xf numFmtId="0" fontId="17" fillId="11" borderId="18" xfId="0" applyFont="1" applyFill="1" applyBorder="1"/>
    <xf numFmtId="0" fontId="10" fillId="0" borderId="7" xfId="19" applyFont="1" applyFill="1" applyBorder="1" applyAlignment="1">
      <alignment vertical="center" wrapText="1"/>
    </xf>
    <xf numFmtId="49" fontId="11" fillId="12" borderId="17" xfId="19" applyNumberFormat="1" applyFont="1" applyFill="1" applyBorder="1" applyAlignment="1" applyProtection="1">
      <alignment horizontal="center" vertical="center"/>
    </xf>
    <xf numFmtId="0" fontId="25" fillId="12" borderId="17" xfId="15" applyFont="1" applyFill="1" applyBorder="1" applyAlignment="1">
      <alignment vertical="center" wrapText="1"/>
    </xf>
    <xf numFmtId="164" fontId="11" fillId="12" borderId="25" xfId="19" applyNumberFormat="1" applyFont="1" applyFill="1" applyBorder="1" applyAlignment="1">
      <alignment horizontal="right" vertical="center" wrapText="1"/>
    </xf>
    <xf numFmtId="0" fontId="10" fillId="12" borderId="0" xfId="19" applyFont="1" applyFill="1" applyBorder="1" applyAlignment="1">
      <alignment vertical="center" wrapText="1"/>
    </xf>
    <xf numFmtId="0" fontId="10" fillId="12" borderId="9" xfId="19" applyFont="1" applyFill="1" applyBorder="1" applyAlignment="1">
      <alignment vertical="center" wrapText="1"/>
    </xf>
    <xf numFmtId="0" fontId="11" fillId="12" borderId="16" xfId="19" applyFont="1" applyFill="1" applyBorder="1" applyAlignment="1">
      <alignment horizontal="center" vertical="center" wrapText="1"/>
    </xf>
    <xf numFmtId="49" fontId="11" fillId="12" borderId="45" xfId="19" applyNumberFormat="1" applyFont="1" applyFill="1" applyBorder="1" applyAlignment="1" applyProtection="1">
      <alignment horizontal="center" vertical="center"/>
    </xf>
    <xf numFmtId="167" fontId="10" fillId="8" borderId="37" xfId="17" applyNumberFormat="1" applyFont="1" applyFill="1" applyBorder="1" applyAlignment="1">
      <alignment horizontal="right" vertical="center" wrapText="1"/>
    </xf>
    <xf numFmtId="164" fontId="11" fillId="8" borderId="26" xfId="18" applyNumberFormat="1" applyFont="1" applyFill="1" applyBorder="1" applyAlignment="1">
      <alignment horizontal="right" vertical="center" wrapText="1"/>
    </xf>
    <xf numFmtId="0" fontId="11" fillId="12" borderId="16" xfId="18" applyFont="1" applyFill="1" applyBorder="1" applyAlignment="1">
      <alignment horizontal="center" vertical="center" wrapText="1"/>
    </xf>
    <xf numFmtId="49" fontId="11" fillId="12" borderId="17" xfId="18" applyNumberFormat="1" applyFont="1" applyFill="1" applyBorder="1" applyAlignment="1" applyProtection="1">
      <alignment horizontal="center" vertical="center"/>
    </xf>
    <xf numFmtId="0" fontId="11" fillId="12" borderId="17" xfId="18" applyFont="1" applyFill="1" applyBorder="1" applyAlignment="1">
      <alignment horizontal="center" vertical="center" wrapText="1"/>
    </xf>
    <xf numFmtId="164" fontId="11" fillId="12" borderId="17" xfId="18" applyNumberFormat="1" applyFont="1" applyFill="1" applyBorder="1" applyAlignment="1">
      <alignment horizontal="right" vertical="center" wrapText="1"/>
    </xf>
    <xf numFmtId="164" fontId="11" fillId="12" borderId="26" xfId="18" applyNumberFormat="1" applyFont="1" applyFill="1" applyBorder="1" applyAlignment="1">
      <alignment horizontal="right" vertical="center" wrapText="1"/>
    </xf>
    <xf numFmtId="167" fontId="10" fillId="8" borderId="37" xfId="19" applyNumberFormat="1" applyFont="1" applyFill="1" applyBorder="1" applyAlignment="1">
      <alignment horizontal="right" vertical="center" wrapText="1"/>
    </xf>
    <xf numFmtId="167" fontId="10" fillId="8" borderId="35" xfId="19" applyNumberFormat="1" applyFont="1" applyFill="1" applyBorder="1" applyAlignment="1">
      <alignment horizontal="right" vertical="center" wrapText="1"/>
    </xf>
    <xf numFmtId="167" fontId="10" fillId="8" borderId="37" xfId="18" applyNumberFormat="1" applyFont="1" applyFill="1" applyBorder="1" applyAlignment="1">
      <alignment horizontal="right" vertical="center" wrapText="1"/>
    </xf>
    <xf numFmtId="167" fontId="10" fillId="8" borderId="35" xfId="18" applyNumberFormat="1" applyFont="1" applyFill="1" applyBorder="1" applyAlignment="1">
      <alignment horizontal="right" vertical="center" wrapText="1"/>
    </xf>
    <xf numFmtId="164" fontId="11" fillId="8" borderId="16" xfId="18" applyNumberFormat="1" applyFont="1" applyFill="1" applyBorder="1" applyAlignment="1">
      <alignment horizontal="right" vertical="center" wrapText="1"/>
    </xf>
    <xf numFmtId="0" fontId="11" fillId="12" borderId="30" xfId="18" applyFont="1" applyFill="1" applyBorder="1" applyAlignment="1">
      <alignment horizontal="center" vertical="center" wrapText="1"/>
    </xf>
    <xf numFmtId="164" fontId="11" fillId="12" borderId="30" xfId="18" applyNumberFormat="1" applyFont="1" applyFill="1" applyBorder="1" applyAlignment="1">
      <alignment horizontal="right" vertical="center" wrapText="1"/>
    </xf>
    <xf numFmtId="164" fontId="11" fillId="12" borderId="16" xfId="18" applyNumberFormat="1" applyFont="1" applyFill="1" applyBorder="1" applyAlignment="1">
      <alignment horizontal="right" vertical="center" wrapText="1"/>
    </xf>
    <xf numFmtId="164" fontId="11" fillId="8" borderId="50" xfId="18" applyNumberFormat="1" applyFont="1" applyFill="1" applyBorder="1" applyAlignment="1">
      <alignment horizontal="right" vertical="center" wrapText="1"/>
    </xf>
    <xf numFmtId="164" fontId="11" fillId="12" borderId="50" xfId="18" applyNumberFormat="1" applyFont="1" applyFill="1" applyBorder="1" applyAlignment="1">
      <alignment horizontal="right" vertical="center" wrapText="1"/>
    </xf>
    <xf numFmtId="167" fontId="10" fillId="8" borderId="38" xfId="9" applyNumberFormat="1" applyFont="1" applyFill="1" applyBorder="1" applyAlignment="1">
      <alignment vertical="center"/>
    </xf>
    <xf numFmtId="167" fontId="10" fillId="8" borderId="37" xfId="9" applyNumberFormat="1" applyFont="1" applyFill="1" applyBorder="1" applyAlignment="1">
      <alignment vertical="center"/>
    </xf>
    <xf numFmtId="167" fontId="10" fillId="8" borderId="35" xfId="9" applyNumberFormat="1" applyFont="1" applyFill="1" applyBorder="1" applyAlignment="1">
      <alignment vertical="center"/>
    </xf>
    <xf numFmtId="167" fontId="10" fillId="8" borderId="38" xfId="18" applyNumberFormat="1" applyFont="1" applyFill="1" applyBorder="1" applyAlignment="1">
      <alignment horizontal="right" vertical="center" wrapText="1"/>
    </xf>
    <xf numFmtId="167" fontId="10" fillId="8" borderId="38" xfId="19" applyNumberFormat="1" applyFont="1" applyFill="1" applyBorder="1" applyAlignment="1">
      <alignment horizontal="right" vertical="center" wrapText="1"/>
    </xf>
    <xf numFmtId="167" fontId="10" fillId="8" borderId="38" xfId="17" applyNumberFormat="1" applyFont="1" applyFill="1" applyBorder="1" applyAlignment="1">
      <alignment horizontal="right" vertical="center" wrapText="1"/>
    </xf>
    <xf numFmtId="167" fontId="10" fillId="8" borderId="35" xfId="17" applyNumberFormat="1" applyFont="1" applyFill="1" applyBorder="1" applyAlignment="1">
      <alignment horizontal="right" vertical="center" wrapText="1"/>
    </xf>
    <xf numFmtId="0" fontId="10" fillId="10" borderId="17" xfId="9" applyFont="1" applyFill="1" applyBorder="1"/>
    <xf numFmtId="167" fontId="10" fillId="8" borderId="17" xfId="9" applyNumberFormat="1" applyFont="1" applyFill="1" applyBorder="1"/>
    <xf numFmtId="0" fontId="10" fillId="10" borderId="23" xfId="9" applyFont="1" applyFill="1" applyBorder="1"/>
    <xf numFmtId="167" fontId="10" fillId="8" borderId="23" xfId="9" applyNumberFormat="1" applyFont="1" applyFill="1" applyBorder="1"/>
    <xf numFmtId="0" fontId="25" fillId="10" borderId="23" xfId="9" applyFont="1" applyFill="1" applyBorder="1"/>
    <xf numFmtId="167" fontId="17" fillId="11" borderId="53" xfId="0" applyNumberFormat="1" applyFont="1" applyFill="1" applyBorder="1" applyAlignment="1">
      <alignment horizontal="right"/>
    </xf>
    <xf numFmtId="0" fontId="11" fillId="6" borderId="45" xfId="0" applyFont="1" applyFill="1" applyBorder="1" applyAlignment="1">
      <alignment horizontal="center"/>
    </xf>
    <xf numFmtId="0" fontId="11" fillId="6" borderId="23" xfId="0" applyFont="1" applyFill="1" applyBorder="1" applyAlignment="1">
      <alignment horizontal="center"/>
    </xf>
    <xf numFmtId="165" fontId="16" fillId="9" borderId="48" xfId="19" applyNumberFormat="1" applyFont="1" applyFill="1" applyBorder="1" applyAlignment="1">
      <alignment horizontal="right" vertical="center" wrapText="1" indent="1"/>
    </xf>
    <xf numFmtId="165" fontId="16" fillId="9" borderId="47" xfId="19" applyNumberFormat="1" applyFont="1" applyFill="1" applyBorder="1" applyAlignment="1">
      <alignment horizontal="right" vertical="center" wrapText="1" indent="1"/>
    </xf>
    <xf numFmtId="165" fontId="16" fillId="9" borderId="52" xfId="19" applyNumberFormat="1" applyFont="1" applyFill="1" applyBorder="1" applyAlignment="1">
      <alignment horizontal="right" vertical="center" wrapText="1" indent="1"/>
    </xf>
    <xf numFmtId="167" fontId="10" fillId="8" borderId="0" xfId="9" applyNumberFormat="1" applyFont="1" applyFill="1" applyBorder="1" applyAlignment="1">
      <alignment horizontal="right"/>
    </xf>
    <xf numFmtId="167" fontId="10" fillId="8" borderId="9" xfId="9" applyNumberFormat="1" applyFont="1" applyFill="1" applyBorder="1" applyAlignment="1">
      <alignment horizontal="right"/>
    </xf>
    <xf numFmtId="167" fontId="10" fillId="8" borderId="0" xfId="9" applyNumberFormat="1" applyFont="1" applyFill="1" applyBorder="1" applyAlignment="1">
      <alignment horizontal="right" vertical="center" indent="1"/>
    </xf>
    <xf numFmtId="167" fontId="10" fillId="8" borderId="9" xfId="9" applyNumberFormat="1" applyFont="1" applyFill="1" applyBorder="1" applyAlignment="1">
      <alignment horizontal="right" vertical="center" indent="1"/>
    </xf>
    <xf numFmtId="167" fontId="10" fillId="8" borderId="0" xfId="9" applyNumberFormat="1" applyFont="1" applyFill="1" applyBorder="1" applyAlignment="1">
      <alignment horizontal="right" vertical="center"/>
    </xf>
    <xf numFmtId="167" fontId="10" fillId="8" borderId="9" xfId="9" applyNumberFormat="1" applyFont="1" applyFill="1" applyBorder="1" applyAlignment="1">
      <alignment horizontal="right" vertical="center"/>
    </xf>
    <xf numFmtId="49" fontId="11" fillId="0" borderId="5" xfId="19" applyNumberFormat="1" applyFont="1" applyFill="1" applyBorder="1" applyAlignment="1">
      <alignment horizontal="center" vertical="center" wrapText="1"/>
    </xf>
    <xf numFmtId="49" fontId="11" fillId="0" borderId="8" xfId="19" applyNumberFormat="1" applyFont="1" applyFill="1" applyBorder="1" applyAlignment="1">
      <alignment horizontal="center" vertical="center" wrapText="1"/>
    </xf>
    <xf numFmtId="49" fontId="11" fillId="0" borderId="34" xfId="19" applyNumberFormat="1" applyFont="1" applyFill="1" applyBorder="1" applyAlignment="1">
      <alignment horizontal="center" vertical="center" wrapText="1"/>
    </xf>
    <xf numFmtId="4" fontId="10" fillId="0" borderId="6" xfId="19" applyNumberFormat="1" applyFont="1" applyFill="1" applyBorder="1" applyAlignment="1">
      <alignment horizontal="center" vertical="center" wrapText="1"/>
    </xf>
    <xf numFmtId="4" fontId="10" fillId="0" borderId="0" xfId="19" applyNumberFormat="1" applyFont="1" applyFill="1" applyBorder="1" applyAlignment="1">
      <alignment horizontal="center" vertical="center" wrapText="1"/>
    </xf>
    <xf numFmtId="4" fontId="10" fillId="0" borderId="39" xfId="19" applyNumberFormat="1" applyFont="1" applyFill="1" applyBorder="1" applyAlignment="1">
      <alignment horizontal="center" vertical="center" wrapText="1"/>
    </xf>
    <xf numFmtId="0" fontId="11" fillId="0" borderId="6" xfId="19" applyFont="1" applyFill="1" applyBorder="1" applyAlignment="1">
      <alignment horizontal="center" vertical="center" wrapText="1"/>
    </xf>
    <xf numFmtId="0" fontId="11" fillId="0" borderId="7" xfId="19" applyFont="1" applyFill="1" applyBorder="1" applyAlignment="1">
      <alignment horizontal="center" vertical="center" wrapText="1"/>
    </xf>
    <xf numFmtId="0" fontId="11" fillId="0" borderId="0" xfId="19" applyFont="1" applyFill="1" applyBorder="1" applyAlignment="1">
      <alignment horizontal="center" vertical="center" wrapText="1"/>
    </xf>
    <xf numFmtId="0" fontId="11" fillId="0" borderId="9" xfId="19" applyFont="1" applyFill="1" applyBorder="1" applyAlignment="1">
      <alignment horizontal="center" vertical="center" wrapText="1"/>
    </xf>
    <xf numFmtId="0" fontId="11" fillId="0" borderId="39" xfId="19" applyFont="1" applyFill="1" applyBorder="1" applyAlignment="1">
      <alignment horizontal="center" vertical="center" wrapText="1"/>
    </xf>
    <xf numFmtId="0" fontId="11" fillId="0" borderId="43" xfId="19" applyFont="1" applyFill="1" applyBorder="1" applyAlignment="1">
      <alignment horizontal="center" vertical="center" wrapText="1"/>
    </xf>
    <xf numFmtId="2" fontId="11" fillId="7" borderId="5" xfId="19" applyNumberFormat="1" applyFont="1" applyFill="1" applyBorder="1" applyAlignment="1">
      <alignment horizontal="center" vertical="center" wrapText="1"/>
    </xf>
    <xf numFmtId="2" fontId="11" fillId="7" borderId="6" xfId="19" applyNumberFormat="1" applyFont="1" applyFill="1" applyBorder="1" applyAlignment="1">
      <alignment horizontal="center" vertical="center" wrapText="1"/>
    </xf>
    <xf numFmtId="2" fontId="11" fillId="7" borderId="7" xfId="19" applyNumberFormat="1" applyFont="1" applyFill="1" applyBorder="1" applyAlignment="1">
      <alignment horizontal="center" vertical="center" wrapText="1"/>
    </xf>
    <xf numFmtId="4" fontId="11" fillId="7" borderId="5" xfId="19" applyNumberFormat="1" applyFont="1" applyFill="1" applyBorder="1" applyAlignment="1">
      <alignment horizontal="center" vertical="center"/>
    </xf>
    <xf numFmtId="4" fontId="11" fillId="7" borderId="6" xfId="19" applyNumberFormat="1" applyFont="1" applyFill="1" applyBorder="1" applyAlignment="1">
      <alignment horizontal="center" vertical="center"/>
    </xf>
    <xf numFmtId="4" fontId="11" fillId="7" borderId="7" xfId="19" applyNumberFormat="1" applyFont="1" applyFill="1" applyBorder="1" applyAlignment="1">
      <alignment horizontal="center" vertical="center"/>
    </xf>
    <xf numFmtId="0" fontId="25" fillId="12" borderId="20" xfId="19" applyFont="1" applyFill="1" applyBorder="1" applyAlignment="1">
      <alignment horizontal="left" vertical="center" wrapText="1"/>
    </xf>
    <xf numFmtId="0" fontId="25" fillId="12" borderId="53" xfId="19" applyFont="1" applyFill="1" applyBorder="1" applyAlignment="1">
      <alignment horizontal="left" vertical="center" wrapText="1"/>
    </xf>
    <xf numFmtId="0" fontId="25" fillId="12" borderId="20" xfId="15" applyFont="1" applyFill="1" applyBorder="1" applyAlignment="1">
      <alignment horizontal="left" vertical="center" wrapText="1"/>
    </xf>
    <xf numFmtId="0" fontId="25" fillId="12" borderId="53" xfId="15" applyFont="1" applyFill="1" applyBorder="1" applyAlignment="1">
      <alignment horizontal="left" vertical="center" wrapText="1"/>
    </xf>
    <xf numFmtId="0" fontId="25" fillId="12" borderId="31" xfId="15" applyFont="1" applyFill="1" applyBorder="1" applyAlignment="1">
      <alignment horizontal="left" vertical="center" wrapText="1"/>
    </xf>
    <xf numFmtId="0" fontId="11" fillId="12" borderId="53" xfId="19" applyFont="1" applyFill="1" applyBorder="1" applyAlignment="1">
      <alignment horizontal="left" vertical="center" wrapText="1"/>
    </xf>
    <xf numFmtId="0" fontId="11" fillId="12" borderId="31" xfId="19" applyFont="1" applyFill="1" applyBorder="1" applyAlignment="1">
      <alignment horizontal="left" vertical="center" wrapText="1"/>
    </xf>
    <xf numFmtId="0" fontId="10" fillId="0" borderId="8" xfId="9" applyFont="1" applyFill="1" applyBorder="1" applyAlignment="1">
      <alignment horizontal="center" vertical="center"/>
    </xf>
    <xf numFmtId="0" fontId="10" fillId="0" borderId="0" xfId="9" applyFont="1" applyFill="1" applyBorder="1" applyAlignment="1">
      <alignment horizontal="center" vertical="center"/>
    </xf>
    <xf numFmtId="0" fontId="10" fillId="0" borderId="9" xfId="9" applyFont="1" applyFill="1" applyBorder="1" applyAlignment="1">
      <alignment horizontal="center" vertical="center"/>
    </xf>
    <xf numFmtId="0" fontId="10" fillId="0" borderId="0" xfId="19" applyFont="1" applyFill="1" applyBorder="1" applyAlignment="1">
      <alignment horizontal="center" vertical="center" wrapText="1"/>
    </xf>
    <xf numFmtId="0" fontId="10" fillId="0" borderId="8" xfId="19" applyFont="1" applyFill="1" applyBorder="1" applyAlignment="1">
      <alignment horizontal="center" vertical="center" wrapText="1"/>
    </xf>
    <xf numFmtId="0" fontId="10" fillId="0" borderId="9" xfId="19" applyFont="1" applyFill="1" applyBorder="1" applyAlignment="1">
      <alignment horizontal="center" vertical="center" wrapText="1"/>
    </xf>
    <xf numFmtId="0" fontId="25" fillId="12" borderId="31" xfId="19" applyFont="1" applyFill="1" applyBorder="1" applyAlignment="1">
      <alignment horizontal="left" vertical="center" wrapText="1"/>
    </xf>
    <xf numFmtId="0" fontId="10" fillId="12" borderId="20" xfId="18" applyFont="1" applyFill="1" applyBorder="1" applyAlignment="1">
      <alignment horizontal="left" vertical="center" wrapText="1"/>
    </xf>
    <xf numFmtId="0" fontId="10" fillId="12" borderId="53" xfId="18" applyFont="1" applyFill="1" applyBorder="1" applyAlignment="1">
      <alignment horizontal="left" vertical="center" wrapText="1"/>
    </xf>
    <xf numFmtId="0" fontId="10" fillId="12" borderId="18" xfId="18" applyFont="1" applyFill="1" applyBorder="1" applyAlignment="1">
      <alignment horizontal="left" vertical="center" wrapText="1"/>
    </xf>
    <xf numFmtId="0" fontId="10" fillId="12" borderId="20" xfId="15" applyFont="1" applyFill="1" applyBorder="1" applyAlignment="1">
      <alignment horizontal="left" vertical="center" wrapText="1"/>
    </xf>
    <xf numFmtId="0" fontId="10" fillId="12" borderId="53" xfId="15" applyFont="1" applyFill="1" applyBorder="1" applyAlignment="1">
      <alignment horizontal="left" vertical="center" wrapText="1"/>
    </xf>
    <xf numFmtId="0" fontId="10" fillId="12" borderId="18" xfId="15" applyFont="1" applyFill="1" applyBorder="1" applyAlignment="1">
      <alignment horizontal="left" vertical="center" wrapText="1"/>
    </xf>
    <xf numFmtId="0" fontId="25" fillId="12" borderId="20" xfId="18" applyFont="1" applyFill="1" applyBorder="1" applyAlignment="1">
      <alignment horizontal="left" vertical="center" wrapText="1"/>
    </xf>
    <xf numFmtId="0" fontId="25" fillId="12" borderId="53" xfId="18" applyFont="1" applyFill="1" applyBorder="1" applyAlignment="1">
      <alignment horizontal="left" vertical="center" wrapText="1"/>
    </xf>
    <xf numFmtId="0" fontId="25" fillId="12" borderId="31" xfId="18" applyFont="1" applyFill="1" applyBorder="1" applyAlignment="1">
      <alignment horizontal="left" vertical="center" wrapText="1"/>
    </xf>
  </cellXfs>
  <cellStyles count="26">
    <cellStyle name="_!!!Pracovna-Ponuka REV.2 INT - zoli, kolencik" xfId="1" xr:uid="{00000000-0005-0000-0000-000000000000}"/>
    <cellStyle name="_Ponuka PR - A, BC 1" xfId="2" xr:uid="{00000000-0005-0000-0000-000001000000}"/>
    <cellStyle name="Dobrá" xfId="3" xr:uid="{00000000-0005-0000-0000-000002000000}"/>
    <cellStyle name="Hypertextový odkaz 2" xfId="4" xr:uid="{00000000-0005-0000-0000-000003000000}"/>
    <cellStyle name="Hypertextový odkaz 3" xfId="5" xr:uid="{00000000-0005-0000-0000-000004000000}"/>
    <cellStyle name="Kontrolná bunka" xfId="6" xr:uid="{00000000-0005-0000-0000-000005000000}"/>
    <cellStyle name="lehký dolní okraj" xfId="7" xr:uid="{00000000-0005-0000-0000-000006000000}"/>
    <cellStyle name="Neutrálna" xfId="8" xr:uid="{00000000-0005-0000-0000-000007000000}"/>
    <cellStyle name="Normálna" xfId="0" builtinId="0"/>
    <cellStyle name="Normálna 2" xfId="9" xr:uid="{00000000-0005-0000-0000-000008000000}"/>
    <cellStyle name="normálne 2" xfId="10" xr:uid="{00000000-0005-0000-0000-00000A000000}"/>
    <cellStyle name="normálne 2 2" xfId="11" xr:uid="{00000000-0005-0000-0000-00000B000000}"/>
    <cellStyle name="normálne 4" xfId="12" xr:uid="{00000000-0005-0000-0000-00000C000000}"/>
    <cellStyle name="normálne 9" xfId="13" xr:uid="{00000000-0005-0000-0000-00000D000000}"/>
    <cellStyle name="Normální 2" xfId="14" xr:uid="{00000000-0005-0000-0000-00000E000000}"/>
    <cellStyle name="Normální 3" xfId="15" xr:uid="{00000000-0005-0000-0000-00000F000000}"/>
    <cellStyle name="Normální 4" xfId="16" xr:uid="{00000000-0005-0000-0000-000010000000}"/>
    <cellStyle name="normální_INT Dubravcice Ba cenovy odhad 150711 Rev0" xfId="17" xr:uid="{00000000-0005-0000-0000-000011000000}"/>
    <cellStyle name="normální_INT Dubravcice Ba cenovy odhad 150711 Rev0 3" xfId="18" xr:uid="{00000000-0005-0000-0000-000012000000}"/>
    <cellStyle name="normální_INT Dubravcice Ba cenovy odhad 150711 Rev0 4" xfId="19" xr:uid="{00000000-0005-0000-0000-000013000000}"/>
    <cellStyle name="normální_INT Dubravcice Ba cenovy odhad 150711 Rev0 5" xfId="20" xr:uid="{00000000-0005-0000-0000-000014000000}"/>
    <cellStyle name="Poznámka 2" xfId="21" xr:uid="{00000000-0005-0000-0000-000015000000}"/>
    <cellStyle name="Poznámka 2 2" xfId="22" xr:uid="{00000000-0005-0000-0000-000016000000}"/>
    <cellStyle name="Poznámka 3" xfId="23" xr:uid="{00000000-0005-0000-0000-000017000000}"/>
    <cellStyle name="Prepojená bunka" xfId="24" xr:uid="{00000000-0005-0000-0000-000018000000}"/>
    <cellStyle name="Štýl 1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2003\OU_BA_ROZPOCTY\ABC_Vzory\INT%20Dubravcice%20Ba%20cenovy%20odhad%20150711%20Rev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"/>
      <sheetName val="SO 204 0"/>
      <sheetName val="SO 203 0"/>
      <sheetName val="SO 201 202"/>
    </sheetNames>
    <sheetDataSet>
      <sheetData sheetId="0"/>
      <sheetData sheetId="1" refreshError="1">
        <row r="2">
          <cell r="M2">
            <v>1.07</v>
          </cell>
        </row>
        <row r="3">
          <cell r="M3">
            <v>1</v>
          </cell>
        </row>
        <row r="4">
          <cell r="M4">
            <v>1.1000000000000001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6E1CF-4097-4602-92F5-EFC51FF98382}">
  <dimension ref="B3:I28"/>
  <sheetViews>
    <sheetView tabSelected="1" view="pageBreakPreview" zoomScale="60" zoomScaleNormal="100" workbookViewId="0">
      <selection activeCell="G33" sqref="G33"/>
    </sheetView>
  </sheetViews>
  <sheetFormatPr defaultRowHeight="13.2"/>
  <cols>
    <col min="2" max="2" width="46.44140625" customWidth="1"/>
    <col min="3" max="3" width="19" customWidth="1"/>
    <col min="4" max="4" width="18.44140625" customWidth="1"/>
    <col min="5" max="5" width="18.33203125" customWidth="1"/>
    <col min="6" max="6" width="17" customWidth="1"/>
    <col min="7" max="7" width="17.109375" customWidth="1"/>
    <col min="8" max="8" width="16.5546875" customWidth="1"/>
    <col min="9" max="9" width="10.33203125" customWidth="1"/>
  </cols>
  <sheetData>
    <row r="3" spans="2:8" ht="21">
      <c r="D3" s="323" t="s">
        <v>340</v>
      </c>
    </row>
    <row r="4" spans="2:8" ht="15.6">
      <c r="D4" s="324" t="s">
        <v>341</v>
      </c>
    </row>
    <row r="5" spans="2:8" ht="21">
      <c r="D5" s="323" t="s">
        <v>342</v>
      </c>
    </row>
    <row r="6" spans="2:8">
      <c r="C6" s="322"/>
    </row>
    <row r="7" spans="2:8" ht="15.6">
      <c r="B7" s="325" t="s">
        <v>343</v>
      </c>
      <c r="C7" s="326" t="s">
        <v>344</v>
      </c>
      <c r="D7" s="321"/>
      <c r="E7" s="321"/>
      <c r="F7" s="321"/>
    </row>
    <row r="8" spans="2:8" ht="15.6">
      <c r="B8" s="321"/>
      <c r="C8" s="326" t="s">
        <v>345</v>
      </c>
      <c r="D8" s="321"/>
      <c r="E8" s="321"/>
      <c r="F8" s="321"/>
    </row>
    <row r="9" spans="2:8" ht="15.6">
      <c r="B9" s="327"/>
      <c r="C9" s="326" t="s">
        <v>346</v>
      </c>
      <c r="D9" s="321"/>
      <c r="E9" s="321"/>
      <c r="F9" s="321"/>
    </row>
    <row r="10" spans="2:8" ht="15.6">
      <c r="B10" s="321"/>
      <c r="C10" s="326" t="s">
        <v>347</v>
      </c>
      <c r="D10" s="321"/>
      <c r="E10" s="321"/>
      <c r="F10" s="321"/>
    </row>
    <row r="11" spans="2:8" ht="15.6">
      <c r="B11" s="321"/>
      <c r="C11" s="326" t="s">
        <v>348</v>
      </c>
      <c r="D11" s="321"/>
      <c r="E11" s="321"/>
      <c r="F11" s="321"/>
    </row>
    <row r="12" spans="2:8" ht="15.6">
      <c r="B12" s="321"/>
      <c r="C12" s="326" t="s">
        <v>349</v>
      </c>
      <c r="D12" s="321"/>
      <c r="E12" s="321"/>
      <c r="F12" s="321"/>
    </row>
    <row r="13" spans="2:8" ht="15.6">
      <c r="B13" s="326"/>
      <c r="C13" s="321"/>
      <c r="D13" s="321"/>
      <c r="E13" s="321"/>
      <c r="F13" s="321"/>
    </row>
    <row r="16" spans="2:8">
      <c r="B16" s="333" t="s">
        <v>9</v>
      </c>
      <c r="C16" s="376" t="s">
        <v>350</v>
      </c>
      <c r="D16" s="376" t="s">
        <v>351</v>
      </c>
      <c r="E16" s="376" t="s">
        <v>352</v>
      </c>
      <c r="F16" s="376" t="s">
        <v>353</v>
      </c>
      <c r="G16" s="376" t="s">
        <v>354</v>
      </c>
      <c r="H16" s="376" t="s">
        <v>355</v>
      </c>
    </row>
    <row r="17" spans="2:9">
      <c r="B17" s="334" t="s">
        <v>364</v>
      </c>
      <c r="C17" s="377"/>
      <c r="D17" s="377"/>
      <c r="E17" s="377"/>
      <c r="F17" s="377"/>
      <c r="G17" s="377"/>
      <c r="H17" s="377"/>
    </row>
    <row r="18" spans="2:9">
      <c r="B18" s="370" t="s">
        <v>356</v>
      </c>
      <c r="C18" s="371">
        <f>'DUSLO Šaľa-objekt 31-02 ELI+OSV'!D131</f>
        <v>0</v>
      </c>
      <c r="D18" s="371">
        <f>'DUSLO Šaľa-objekt 32-08 ELI+OSV'!D155</f>
        <v>0</v>
      </c>
      <c r="E18" s="371">
        <f>'DUSLO Šaľa-objekt 32-19 ELI+OSV'!D149</f>
        <v>0</v>
      </c>
      <c r="F18" s="371">
        <f>'DUSLO Šaľa-objekt 32-20 ELI+OSV'!D165</f>
        <v>0</v>
      </c>
      <c r="G18" s="371">
        <f>'DUSLO Šaľa-objekt 32-21 ELI+OSV'!D163</f>
        <v>0</v>
      </c>
      <c r="H18" s="371">
        <f>'DUSLO Šaľa-objekt 32-39 ELI+OSV'!D172</f>
        <v>0</v>
      </c>
    </row>
    <row r="19" spans="2:9">
      <c r="B19" s="372" t="s">
        <v>358</v>
      </c>
      <c r="C19" s="373">
        <f>'DUSLO Šaľa-objekt 31-02 ELI+OSV'!D138</f>
        <v>0</v>
      </c>
      <c r="D19" s="373">
        <f>'DUSLO Šaľa-objekt 32-08 ELI+OSV'!D162</f>
        <v>0</v>
      </c>
      <c r="E19" s="373">
        <f>'DUSLO Šaľa-objekt 32-19 ELI+OSV'!D156</f>
        <v>0</v>
      </c>
      <c r="F19" s="373">
        <f>'DUSLO Šaľa-objekt 32-20 ELI+OSV'!D172</f>
        <v>0</v>
      </c>
      <c r="G19" s="373">
        <f>'DUSLO Šaľa-objekt 32-21 ELI+OSV'!D170</f>
        <v>0</v>
      </c>
      <c r="H19" s="373">
        <f>'DUSLO Šaľa-objekt 32-39 ELI+OSV'!D179</f>
        <v>0</v>
      </c>
    </row>
    <row r="20" spans="2:9">
      <c r="B20" s="372" t="s">
        <v>359</v>
      </c>
      <c r="C20" s="373">
        <f>'DUSLO Šaľa-objekt 31-02 ELI+OSV'!D142</f>
        <v>0</v>
      </c>
      <c r="D20" s="373">
        <f>'DUSLO Šaľa-objekt 32-08 ELI+OSV'!D166</f>
        <v>0</v>
      </c>
      <c r="E20" s="373">
        <f>'DUSLO Šaľa-objekt 32-19 ELI+OSV'!D160</f>
        <v>0</v>
      </c>
      <c r="F20" s="373">
        <f>'DUSLO Šaľa-objekt 32-20 ELI+OSV'!D176</f>
        <v>0</v>
      </c>
      <c r="G20" s="373">
        <f>'DUSLO Šaľa-objekt 32-21 ELI+OSV'!D174</f>
        <v>0</v>
      </c>
      <c r="H20" s="373">
        <f>'DUSLO Šaľa-objekt 32-39 ELI+OSV'!D183</f>
        <v>0</v>
      </c>
    </row>
    <row r="21" spans="2:9">
      <c r="B21" s="372" t="s">
        <v>360</v>
      </c>
      <c r="C21" s="373">
        <f>'DUSLO Šaľa-objekt 31-02 ELI+OSV'!D151</f>
        <v>0</v>
      </c>
      <c r="D21" s="373">
        <f>'DUSLO Šaľa-objekt 32-08 ELI+OSV'!D175</f>
        <v>0</v>
      </c>
      <c r="E21" s="373">
        <f>'DUSLO Šaľa-objekt 32-19 ELI+OSV'!D169</f>
        <v>0</v>
      </c>
      <c r="F21" s="373">
        <f>'DUSLO Šaľa-objekt 32-20 ELI+OSV'!D185</f>
        <v>0</v>
      </c>
      <c r="G21" s="373">
        <f>'DUSLO Šaľa-objekt 32-21 ELI+OSV'!D183</f>
        <v>0</v>
      </c>
      <c r="H21" s="373">
        <f>'DUSLO Šaľa-objekt 32-39 ELI+OSV'!D192</f>
        <v>0</v>
      </c>
    </row>
    <row r="22" spans="2:9">
      <c r="B22" s="374" t="s">
        <v>367</v>
      </c>
      <c r="C22" s="373">
        <f>SUM(C18:C21)</f>
        <v>0</v>
      </c>
      <c r="D22" s="373">
        <f t="shared" ref="D22:H22" si="0">SUM(D18:D21)</f>
        <v>0</v>
      </c>
      <c r="E22" s="373">
        <f t="shared" si="0"/>
        <v>0</v>
      </c>
      <c r="F22" s="373">
        <f t="shared" si="0"/>
        <v>0</v>
      </c>
      <c r="G22" s="373">
        <f t="shared" si="0"/>
        <v>0</v>
      </c>
      <c r="H22" s="373">
        <f t="shared" si="0"/>
        <v>0</v>
      </c>
    </row>
    <row r="24" spans="2:9" ht="15.6">
      <c r="B24" s="336" t="s">
        <v>366</v>
      </c>
      <c r="C24" s="335"/>
      <c r="D24" s="335"/>
      <c r="E24" s="335"/>
      <c r="F24" s="375">
        <f>SUM(C22:H22)</f>
        <v>0</v>
      </c>
      <c r="G24" s="375"/>
      <c r="H24" s="375"/>
      <c r="I24" s="337" t="s">
        <v>357</v>
      </c>
    </row>
    <row r="26" spans="2:9">
      <c r="B26" s="322" t="s">
        <v>361</v>
      </c>
    </row>
    <row r="27" spans="2:9" ht="15">
      <c r="B27" s="332" t="s">
        <v>363</v>
      </c>
    </row>
    <row r="28" spans="2:9">
      <c r="B28" s="322"/>
    </row>
  </sheetData>
  <mergeCells count="7">
    <mergeCell ref="F24:H24"/>
    <mergeCell ref="C16:C17"/>
    <mergeCell ref="D16:D17"/>
    <mergeCell ref="E16:E17"/>
    <mergeCell ref="F16:F17"/>
    <mergeCell ref="G16:G17"/>
    <mergeCell ref="H16:H17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4">
    <pageSetUpPr fitToPage="1"/>
  </sheetPr>
  <dimension ref="A1:K157"/>
  <sheetViews>
    <sheetView view="pageBreakPreview" zoomScale="90" zoomScaleNormal="100" zoomScaleSheetLayoutView="90" workbookViewId="0">
      <pane ySplit="5" topLeftCell="A6" activePane="bottomLeft" state="frozen"/>
      <selection pane="bottomLeft" activeCell="I135" sqref="I135"/>
    </sheetView>
  </sheetViews>
  <sheetFormatPr defaultColWidth="5.5546875" defaultRowHeight="13.2"/>
  <cols>
    <col min="1" max="1" width="4.88671875" style="283" bestFit="1" customWidth="1"/>
    <col min="2" max="2" width="14.5546875" style="226" bestFit="1" customWidth="1"/>
    <col min="3" max="3" width="51.33203125" style="226" bestFit="1" customWidth="1"/>
    <col min="4" max="4" width="4.5546875" style="284" bestFit="1" customWidth="1"/>
    <col min="5" max="5" width="8.88671875" style="284" bestFit="1" customWidth="1"/>
    <col min="6" max="6" width="11" style="285" bestFit="1" customWidth="1"/>
    <col min="7" max="7" width="12" style="285" bestFit="1" customWidth="1"/>
    <col min="8" max="8" width="11" style="285" bestFit="1" customWidth="1"/>
    <col min="9" max="9" width="11" style="286" bestFit="1" customWidth="1"/>
    <col min="10" max="11" width="12" style="286" bestFit="1" customWidth="1"/>
    <col min="12" max="16384" width="5.5546875" style="34"/>
  </cols>
  <sheetData>
    <row r="1" spans="1:11">
      <c r="A1" s="387"/>
      <c r="B1" s="390" t="s">
        <v>23</v>
      </c>
      <c r="C1" s="390" t="s">
        <v>87</v>
      </c>
      <c r="D1" s="393"/>
      <c r="E1" s="393"/>
      <c r="F1" s="393"/>
      <c r="G1" s="393"/>
      <c r="H1" s="393"/>
      <c r="I1" s="393"/>
      <c r="J1" s="393"/>
      <c r="K1" s="394"/>
    </row>
    <row r="2" spans="1:11">
      <c r="A2" s="388"/>
      <c r="B2" s="391"/>
      <c r="C2" s="391"/>
      <c r="D2" s="395"/>
      <c r="E2" s="395"/>
      <c r="F2" s="395"/>
      <c r="G2" s="395"/>
      <c r="H2" s="395"/>
      <c r="I2" s="395"/>
      <c r="J2" s="395"/>
      <c r="K2" s="396"/>
    </row>
    <row r="3" spans="1:11" ht="13.8" thickBot="1">
      <c r="A3" s="389"/>
      <c r="B3" s="392"/>
      <c r="C3" s="392"/>
      <c r="D3" s="397"/>
      <c r="E3" s="397"/>
      <c r="F3" s="397"/>
      <c r="G3" s="397"/>
      <c r="H3" s="397"/>
      <c r="I3" s="397"/>
      <c r="J3" s="397"/>
      <c r="K3" s="398"/>
    </row>
    <row r="4" spans="1:11" s="35" customFormat="1" ht="13.8" thickBot="1">
      <c r="A4" s="29" t="s">
        <v>0</v>
      </c>
      <c r="B4" s="32" t="s">
        <v>5</v>
      </c>
      <c r="C4" s="31" t="s">
        <v>21</v>
      </c>
      <c r="D4" s="32" t="s">
        <v>1</v>
      </c>
      <c r="E4" s="33" t="s">
        <v>2</v>
      </c>
      <c r="F4" s="399" t="s">
        <v>233</v>
      </c>
      <c r="G4" s="400"/>
      <c r="H4" s="401"/>
      <c r="I4" s="402" t="s">
        <v>3</v>
      </c>
      <c r="J4" s="403"/>
      <c r="K4" s="404"/>
    </row>
    <row r="5" spans="1:11" ht="13.8" thickBot="1">
      <c r="A5" s="50" t="s">
        <v>4</v>
      </c>
      <c r="B5" s="51"/>
      <c r="C5" s="52"/>
      <c r="D5" s="53"/>
      <c r="E5" s="54"/>
      <c r="F5" s="55" t="s">
        <v>6</v>
      </c>
      <c r="G5" s="56" t="s">
        <v>7</v>
      </c>
      <c r="H5" s="57" t="s">
        <v>11</v>
      </c>
      <c r="I5" s="58" t="s">
        <v>6</v>
      </c>
      <c r="J5" s="59" t="s">
        <v>7</v>
      </c>
      <c r="K5" s="57" t="s">
        <v>11</v>
      </c>
    </row>
    <row r="6" spans="1:11" s="12" customFormat="1" ht="40.200000000000003" thickBot="1">
      <c r="A6" s="13">
        <v>1</v>
      </c>
      <c r="B6" s="220"/>
      <c r="C6" s="228" t="s">
        <v>234</v>
      </c>
      <c r="D6" s="204" t="s">
        <v>38</v>
      </c>
      <c r="E6" s="208">
        <v>23</v>
      </c>
      <c r="F6" s="16"/>
      <c r="G6" s="5"/>
      <c r="H6" s="4"/>
      <c r="I6" s="307">
        <f>$E6*F6</f>
        <v>0</v>
      </c>
      <c r="J6" s="308">
        <f>$E6*G6</f>
        <v>0</v>
      </c>
      <c r="K6" s="309">
        <f>$E6*H6</f>
        <v>0</v>
      </c>
    </row>
    <row r="7" spans="1:11" s="12" customFormat="1" ht="53.4" thickBot="1">
      <c r="A7" s="11">
        <v>2</v>
      </c>
      <c r="B7" s="213"/>
      <c r="C7" s="229" t="s">
        <v>126</v>
      </c>
      <c r="D7" s="36" t="s">
        <v>38</v>
      </c>
      <c r="E7" s="195">
        <v>23</v>
      </c>
      <c r="F7" s="17"/>
      <c r="G7" s="1"/>
      <c r="H7" s="2"/>
      <c r="I7" s="307">
        <f>$E7*F7</f>
        <v>0</v>
      </c>
      <c r="J7" s="307">
        <f t="shared" ref="J7:K22" si="0">$E7*G7</f>
        <v>0</v>
      </c>
      <c r="K7" s="307">
        <f t="shared" si="0"/>
        <v>0</v>
      </c>
    </row>
    <row r="8" spans="1:11" s="12" customFormat="1" ht="53.4" thickBot="1">
      <c r="A8" s="11">
        <v>3</v>
      </c>
      <c r="B8" s="213"/>
      <c r="C8" s="229" t="s">
        <v>130</v>
      </c>
      <c r="D8" s="36" t="s">
        <v>38</v>
      </c>
      <c r="E8" s="195">
        <v>46</v>
      </c>
      <c r="F8" s="17"/>
      <c r="G8" s="1"/>
      <c r="H8" s="2"/>
      <c r="I8" s="307">
        <f t="shared" ref="I8:I71" si="1">$E8*F8</f>
        <v>0</v>
      </c>
      <c r="J8" s="307">
        <f t="shared" si="0"/>
        <v>0</v>
      </c>
      <c r="K8" s="307">
        <f t="shared" si="0"/>
        <v>0</v>
      </c>
    </row>
    <row r="9" spans="1:11" s="12" customFormat="1" ht="40.200000000000003" thickBot="1">
      <c r="A9" s="11">
        <v>4</v>
      </c>
      <c r="B9" s="213"/>
      <c r="C9" s="229" t="s">
        <v>120</v>
      </c>
      <c r="D9" s="36" t="s">
        <v>31</v>
      </c>
      <c r="E9" s="195">
        <v>155</v>
      </c>
      <c r="F9" s="17"/>
      <c r="G9" s="1"/>
      <c r="H9" s="2"/>
      <c r="I9" s="307">
        <f t="shared" si="1"/>
        <v>0</v>
      </c>
      <c r="J9" s="307">
        <f t="shared" si="0"/>
        <v>0</v>
      </c>
      <c r="K9" s="307">
        <f t="shared" si="0"/>
        <v>0</v>
      </c>
    </row>
    <row r="10" spans="1:11" s="12" customFormat="1" ht="40.200000000000003" thickBot="1">
      <c r="A10" s="11">
        <v>5</v>
      </c>
      <c r="B10" s="213"/>
      <c r="C10" s="230" t="s">
        <v>235</v>
      </c>
      <c r="D10" s="36" t="s">
        <v>38</v>
      </c>
      <c r="E10" s="195">
        <v>4</v>
      </c>
      <c r="F10" s="17"/>
      <c r="G10" s="1"/>
      <c r="H10" s="2"/>
      <c r="I10" s="307">
        <f t="shared" si="1"/>
        <v>0</v>
      </c>
      <c r="J10" s="307">
        <f t="shared" si="0"/>
        <v>0</v>
      </c>
      <c r="K10" s="307">
        <f t="shared" si="0"/>
        <v>0</v>
      </c>
    </row>
    <row r="11" spans="1:11" s="12" customFormat="1" ht="53.4" thickBot="1">
      <c r="A11" s="11">
        <v>6</v>
      </c>
      <c r="B11" s="213"/>
      <c r="C11" s="229" t="s">
        <v>229</v>
      </c>
      <c r="D11" s="36" t="s">
        <v>38</v>
      </c>
      <c r="E11" s="195">
        <v>4</v>
      </c>
      <c r="F11" s="17"/>
      <c r="G11" s="1"/>
      <c r="H11" s="2"/>
      <c r="I11" s="307">
        <f t="shared" si="1"/>
        <v>0</v>
      </c>
      <c r="J11" s="307">
        <f t="shared" si="0"/>
        <v>0</v>
      </c>
      <c r="K11" s="307">
        <f t="shared" si="0"/>
        <v>0</v>
      </c>
    </row>
    <row r="12" spans="1:11" s="12" customFormat="1" ht="40.200000000000003" thickBot="1">
      <c r="A12" s="11">
        <v>7</v>
      </c>
      <c r="B12" s="213"/>
      <c r="C12" s="229" t="s">
        <v>123</v>
      </c>
      <c r="D12" s="36" t="s">
        <v>38</v>
      </c>
      <c r="E12" s="195">
        <v>4</v>
      </c>
      <c r="F12" s="17"/>
      <c r="G12" s="1"/>
      <c r="H12" s="2"/>
      <c r="I12" s="307">
        <f t="shared" si="1"/>
        <v>0</v>
      </c>
      <c r="J12" s="307">
        <f t="shared" si="0"/>
        <v>0</v>
      </c>
      <c r="K12" s="307">
        <f t="shared" si="0"/>
        <v>0</v>
      </c>
    </row>
    <row r="13" spans="1:11" s="12" customFormat="1" ht="40.200000000000003" thickBot="1">
      <c r="A13" s="11">
        <v>8</v>
      </c>
      <c r="B13" s="213"/>
      <c r="C13" s="229" t="s">
        <v>129</v>
      </c>
      <c r="D13" s="36" t="s">
        <v>31</v>
      </c>
      <c r="E13" s="195">
        <v>10</v>
      </c>
      <c r="F13" s="17"/>
      <c r="G13" s="1"/>
      <c r="H13" s="2"/>
      <c r="I13" s="307">
        <f t="shared" si="1"/>
        <v>0</v>
      </c>
      <c r="J13" s="307">
        <f t="shared" si="0"/>
        <v>0</v>
      </c>
      <c r="K13" s="307">
        <f t="shared" si="0"/>
        <v>0</v>
      </c>
    </row>
    <row r="14" spans="1:11" s="12" customFormat="1" ht="40.200000000000003" thickBot="1">
      <c r="A14" s="11">
        <v>9</v>
      </c>
      <c r="B14" s="213"/>
      <c r="C14" s="230" t="s">
        <v>236</v>
      </c>
      <c r="D14" s="36" t="s">
        <v>38</v>
      </c>
      <c r="E14" s="195">
        <v>7</v>
      </c>
      <c r="F14" s="17"/>
      <c r="G14" s="1"/>
      <c r="H14" s="2"/>
      <c r="I14" s="307">
        <f t="shared" si="1"/>
        <v>0</v>
      </c>
      <c r="J14" s="307">
        <f t="shared" si="0"/>
        <v>0</v>
      </c>
      <c r="K14" s="307">
        <f t="shared" si="0"/>
        <v>0</v>
      </c>
    </row>
    <row r="15" spans="1:11" s="12" customFormat="1" ht="40.200000000000003" thickBot="1">
      <c r="A15" s="11">
        <v>10</v>
      </c>
      <c r="B15" s="213"/>
      <c r="C15" s="229" t="s">
        <v>231</v>
      </c>
      <c r="D15" s="36" t="s">
        <v>38</v>
      </c>
      <c r="E15" s="195">
        <v>7</v>
      </c>
      <c r="F15" s="17"/>
      <c r="G15" s="1"/>
      <c r="H15" s="2"/>
      <c r="I15" s="307">
        <f t="shared" si="1"/>
        <v>0</v>
      </c>
      <c r="J15" s="307">
        <f t="shared" si="0"/>
        <v>0</v>
      </c>
      <c r="K15" s="307">
        <f t="shared" si="0"/>
        <v>0</v>
      </c>
    </row>
    <row r="16" spans="1:11" s="12" customFormat="1" ht="40.200000000000003" thickBot="1">
      <c r="A16" s="11">
        <v>11</v>
      </c>
      <c r="B16" s="213"/>
      <c r="C16" s="229" t="s">
        <v>123</v>
      </c>
      <c r="D16" s="36" t="s">
        <v>38</v>
      </c>
      <c r="E16" s="195">
        <v>14</v>
      </c>
      <c r="F16" s="17"/>
      <c r="G16" s="1"/>
      <c r="H16" s="2"/>
      <c r="I16" s="307">
        <f t="shared" si="1"/>
        <v>0</v>
      </c>
      <c r="J16" s="307">
        <f t="shared" si="0"/>
        <v>0</v>
      </c>
      <c r="K16" s="307">
        <f t="shared" si="0"/>
        <v>0</v>
      </c>
    </row>
    <row r="17" spans="1:11" s="12" customFormat="1" ht="40.200000000000003" thickBot="1">
      <c r="A17" s="11">
        <v>12</v>
      </c>
      <c r="B17" s="213"/>
      <c r="C17" s="229" t="s">
        <v>129</v>
      </c>
      <c r="D17" s="36" t="s">
        <v>31</v>
      </c>
      <c r="E17" s="195">
        <v>25</v>
      </c>
      <c r="F17" s="17"/>
      <c r="G17" s="1"/>
      <c r="H17" s="2"/>
      <c r="I17" s="307">
        <f t="shared" si="1"/>
        <v>0</v>
      </c>
      <c r="J17" s="307">
        <f t="shared" si="0"/>
        <v>0</v>
      </c>
      <c r="K17" s="307">
        <f t="shared" si="0"/>
        <v>0</v>
      </c>
    </row>
    <row r="18" spans="1:11" s="12" customFormat="1" ht="27" thickBot="1">
      <c r="A18" s="11">
        <v>13</v>
      </c>
      <c r="B18" s="213"/>
      <c r="C18" s="230" t="s">
        <v>237</v>
      </c>
      <c r="D18" s="36" t="s">
        <v>38</v>
      </c>
      <c r="E18" s="195">
        <v>41</v>
      </c>
      <c r="F18" s="17"/>
      <c r="G18" s="1"/>
      <c r="H18" s="2"/>
      <c r="I18" s="307">
        <f t="shared" si="1"/>
        <v>0</v>
      </c>
      <c r="J18" s="307">
        <f t="shared" si="0"/>
        <v>0</v>
      </c>
      <c r="K18" s="307">
        <f t="shared" si="0"/>
        <v>0</v>
      </c>
    </row>
    <row r="19" spans="1:11" s="12" customFormat="1" ht="40.200000000000003" thickBot="1">
      <c r="A19" s="11">
        <v>14</v>
      </c>
      <c r="B19" s="213"/>
      <c r="C19" s="229" t="s">
        <v>231</v>
      </c>
      <c r="D19" s="36" t="s">
        <v>38</v>
      </c>
      <c r="E19" s="195">
        <v>41</v>
      </c>
      <c r="F19" s="17"/>
      <c r="G19" s="1"/>
      <c r="H19" s="2"/>
      <c r="I19" s="307">
        <f t="shared" si="1"/>
        <v>0</v>
      </c>
      <c r="J19" s="307">
        <f t="shared" si="0"/>
        <v>0</v>
      </c>
      <c r="K19" s="307">
        <f t="shared" si="0"/>
        <v>0</v>
      </c>
    </row>
    <row r="20" spans="1:11" s="12" customFormat="1" ht="40.200000000000003" thickBot="1">
      <c r="A20" s="11">
        <v>15</v>
      </c>
      <c r="B20" s="213"/>
      <c r="C20" s="229" t="s">
        <v>123</v>
      </c>
      <c r="D20" s="36" t="s">
        <v>38</v>
      </c>
      <c r="E20" s="195">
        <v>82</v>
      </c>
      <c r="F20" s="17"/>
      <c r="G20" s="1"/>
      <c r="H20" s="2"/>
      <c r="I20" s="307">
        <f t="shared" si="1"/>
        <v>0</v>
      </c>
      <c r="J20" s="307">
        <f t="shared" si="0"/>
        <v>0</v>
      </c>
      <c r="K20" s="307">
        <f t="shared" si="0"/>
        <v>0</v>
      </c>
    </row>
    <row r="21" spans="1:11" s="12" customFormat="1" ht="40.200000000000003" thickBot="1">
      <c r="A21" s="11">
        <v>16</v>
      </c>
      <c r="B21" s="213"/>
      <c r="C21" s="229" t="s">
        <v>129</v>
      </c>
      <c r="D21" s="36" t="s">
        <v>31</v>
      </c>
      <c r="E21" s="195">
        <v>41</v>
      </c>
      <c r="F21" s="17"/>
      <c r="G21" s="1"/>
      <c r="H21" s="2"/>
      <c r="I21" s="307">
        <f t="shared" si="1"/>
        <v>0</v>
      </c>
      <c r="J21" s="307">
        <f t="shared" si="0"/>
        <v>0</v>
      </c>
      <c r="K21" s="307">
        <f t="shared" si="0"/>
        <v>0</v>
      </c>
    </row>
    <row r="22" spans="1:11" s="12" customFormat="1" ht="27" thickBot="1">
      <c r="A22" s="11">
        <v>17</v>
      </c>
      <c r="B22" s="213"/>
      <c r="C22" s="230" t="s">
        <v>238</v>
      </c>
      <c r="D22" s="36" t="s">
        <v>38</v>
      </c>
      <c r="E22" s="195">
        <v>6</v>
      </c>
      <c r="F22" s="17"/>
      <c r="G22" s="1"/>
      <c r="H22" s="2"/>
      <c r="I22" s="307">
        <f t="shared" si="1"/>
        <v>0</v>
      </c>
      <c r="J22" s="307">
        <f t="shared" si="0"/>
        <v>0</v>
      </c>
      <c r="K22" s="307">
        <f t="shared" si="0"/>
        <v>0</v>
      </c>
    </row>
    <row r="23" spans="1:11" s="12" customFormat="1" ht="40.200000000000003" thickBot="1">
      <c r="A23" s="11">
        <v>18</v>
      </c>
      <c r="B23" s="213"/>
      <c r="C23" s="229" t="s">
        <v>231</v>
      </c>
      <c r="D23" s="36" t="s">
        <v>38</v>
      </c>
      <c r="E23" s="195">
        <v>6</v>
      </c>
      <c r="F23" s="17"/>
      <c r="G23" s="1"/>
      <c r="H23" s="2"/>
      <c r="I23" s="307">
        <f t="shared" si="1"/>
        <v>0</v>
      </c>
      <c r="J23" s="307">
        <f t="shared" ref="J23:J87" si="2">$E23*G23</f>
        <v>0</v>
      </c>
      <c r="K23" s="307">
        <f t="shared" ref="K23:K87" si="3">$E23*H23</f>
        <v>0</v>
      </c>
    </row>
    <row r="24" spans="1:11" s="12" customFormat="1" ht="40.200000000000003" thickBot="1">
      <c r="A24" s="11">
        <v>19</v>
      </c>
      <c r="B24" s="213"/>
      <c r="C24" s="229" t="s">
        <v>123</v>
      </c>
      <c r="D24" s="36" t="s">
        <v>38</v>
      </c>
      <c r="E24" s="195">
        <v>12</v>
      </c>
      <c r="F24" s="17"/>
      <c r="G24" s="1"/>
      <c r="H24" s="2"/>
      <c r="I24" s="307">
        <f t="shared" si="1"/>
        <v>0</v>
      </c>
      <c r="J24" s="307">
        <f t="shared" si="2"/>
        <v>0</v>
      </c>
      <c r="K24" s="307">
        <f t="shared" si="3"/>
        <v>0</v>
      </c>
    </row>
    <row r="25" spans="1:11" s="12" customFormat="1" ht="40.200000000000003" thickBot="1">
      <c r="A25" s="11">
        <v>20</v>
      </c>
      <c r="B25" s="213"/>
      <c r="C25" s="229" t="s">
        <v>129</v>
      </c>
      <c r="D25" s="36" t="s">
        <v>31</v>
      </c>
      <c r="E25" s="195">
        <v>6</v>
      </c>
      <c r="F25" s="17"/>
      <c r="G25" s="1"/>
      <c r="H25" s="2"/>
      <c r="I25" s="307">
        <f t="shared" si="1"/>
        <v>0</v>
      </c>
      <c r="J25" s="307">
        <f t="shared" si="2"/>
        <v>0</v>
      </c>
      <c r="K25" s="307">
        <f t="shared" si="3"/>
        <v>0</v>
      </c>
    </row>
    <row r="26" spans="1:11" s="12" customFormat="1" ht="40.200000000000003" thickBot="1">
      <c r="A26" s="11">
        <v>21</v>
      </c>
      <c r="B26" s="213"/>
      <c r="C26" s="230" t="s">
        <v>239</v>
      </c>
      <c r="D26" s="36" t="s">
        <v>38</v>
      </c>
      <c r="E26" s="195">
        <v>27</v>
      </c>
      <c r="F26" s="17"/>
      <c r="G26" s="1"/>
      <c r="H26" s="2"/>
      <c r="I26" s="307">
        <f t="shared" si="1"/>
        <v>0</v>
      </c>
      <c r="J26" s="307">
        <f t="shared" si="2"/>
        <v>0</v>
      </c>
      <c r="K26" s="307">
        <f t="shared" si="3"/>
        <v>0</v>
      </c>
    </row>
    <row r="27" spans="1:11" s="12" customFormat="1" ht="53.4" thickBot="1">
      <c r="A27" s="11">
        <v>22</v>
      </c>
      <c r="B27" s="213"/>
      <c r="C27" s="229" t="s">
        <v>119</v>
      </c>
      <c r="D27" s="36" t="s">
        <v>38</v>
      </c>
      <c r="E27" s="195">
        <v>27</v>
      </c>
      <c r="F27" s="17"/>
      <c r="G27" s="1"/>
      <c r="H27" s="2"/>
      <c r="I27" s="307">
        <f t="shared" si="1"/>
        <v>0</v>
      </c>
      <c r="J27" s="307">
        <f t="shared" si="2"/>
        <v>0</v>
      </c>
      <c r="K27" s="307">
        <f t="shared" si="3"/>
        <v>0</v>
      </c>
    </row>
    <row r="28" spans="1:11" s="12" customFormat="1" ht="53.4" thickBot="1">
      <c r="A28" s="11">
        <v>23</v>
      </c>
      <c r="B28" s="213"/>
      <c r="C28" s="229" t="s">
        <v>128</v>
      </c>
      <c r="D28" s="36" t="s">
        <v>38</v>
      </c>
      <c r="E28" s="195">
        <v>27</v>
      </c>
      <c r="F28" s="17"/>
      <c r="G28" s="1"/>
      <c r="H28" s="2"/>
      <c r="I28" s="307">
        <f t="shared" si="1"/>
        <v>0</v>
      </c>
      <c r="J28" s="307">
        <f t="shared" si="2"/>
        <v>0</v>
      </c>
      <c r="K28" s="307">
        <f t="shared" si="3"/>
        <v>0</v>
      </c>
    </row>
    <row r="29" spans="1:11" s="12" customFormat="1" ht="40.200000000000003" thickBot="1">
      <c r="A29" s="11">
        <v>24</v>
      </c>
      <c r="B29" s="213"/>
      <c r="C29" s="229" t="s">
        <v>127</v>
      </c>
      <c r="D29" s="36" t="s">
        <v>31</v>
      </c>
      <c r="E29" s="195">
        <f>27*2</f>
        <v>54</v>
      </c>
      <c r="F29" s="17"/>
      <c r="G29" s="1"/>
      <c r="H29" s="2"/>
      <c r="I29" s="307">
        <f t="shared" si="1"/>
        <v>0</v>
      </c>
      <c r="J29" s="307">
        <f t="shared" si="2"/>
        <v>0</v>
      </c>
      <c r="K29" s="307">
        <f t="shared" si="3"/>
        <v>0</v>
      </c>
    </row>
    <row r="30" spans="1:11" s="12" customFormat="1" ht="40.200000000000003" thickBot="1">
      <c r="A30" s="11">
        <v>25</v>
      </c>
      <c r="B30" s="213"/>
      <c r="C30" s="230" t="s">
        <v>240</v>
      </c>
      <c r="D30" s="36" t="s">
        <v>38</v>
      </c>
      <c r="E30" s="195">
        <v>1</v>
      </c>
      <c r="F30" s="17"/>
      <c r="G30" s="1"/>
      <c r="H30" s="2"/>
      <c r="I30" s="307">
        <f t="shared" si="1"/>
        <v>0</v>
      </c>
      <c r="J30" s="307">
        <f t="shared" si="2"/>
        <v>0</v>
      </c>
      <c r="K30" s="307">
        <f t="shared" si="3"/>
        <v>0</v>
      </c>
    </row>
    <row r="31" spans="1:11" s="12" customFormat="1" ht="53.4" thickBot="1">
      <c r="A31" s="11">
        <v>26</v>
      </c>
      <c r="B31" s="213"/>
      <c r="C31" s="229" t="s">
        <v>126</v>
      </c>
      <c r="D31" s="36" t="s">
        <v>38</v>
      </c>
      <c r="E31" s="195">
        <v>1</v>
      </c>
      <c r="F31" s="17"/>
      <c r="G31" s="1"/>
      <c r="H31" s="2"/>
      <c r="I31" s="307">
        <f t="shared" si="1"/>
        <v>0</v>
      </c>
      <c r="J31" s="307">
        <f t="shared" si="2"/>
        <v>0</v>
      </c>
      <c r="K31" s="307">
        <f t="shared" si="3"/>
        <v>0</v>
      </c>
    </row>
    <row r="32" spans="1:11" s="12" customFormat="1" ht="53.4" thickBot="1">
      <c r="A32" s="11">
        <v>27</v>
      </c>
      <c r="B32" s="213"/>
      <c r="C32" s="229" t="s">
        <v>125</v>
      </c>
      <c r="D32" s="36" t="s">
        <v>38</v>
      </c>
      <c r="E32" s="195">
        <v>1</v>
      </c>
      <c r="F32" s="17"/>
      <c r="G32" s="1"/>
      <c r="H32" s="2"/>
      <c r="I32" s="307">
        <f t="shared" si="1"/>
        <v>0</v>
      </c>
      <c r="J32" s="307">
        <f t="shared" si="2"/>
        <v>0</v>
      </c>
      <c r="K32" s="307">
        <f t="shared" si="3"/>
        <v>0</v>
      </c>
    </row>
    <row r="33" spans="1:11" s="12" customFormat="1" ht="40.200000000000003" thickBot="1">
      <c r="A33" s="11">
        <v>28</v>
      </c>
      <c r="B33" s="213"/>
      <c r="C33" s="229" t="s">
        <v>122</v>
      </c>
      <c r="D33" s="36" t="s">
        <v>31</v>
      </c>
      <c r="E33" s="195">
        <v>1</v>
      </c>
      <c r="F33" s="17"/>
      <c r="G33" s="1"/>
      <c r="H33" s="2"/>
      <c r="I33" s="307">
        <f t="shared" si="1"/>
        <v>0</v>
      </c>
      <c r="J33" s="307">
        <f t="shared" si="2"/>
        <v>0</v>
      </c>
      <c r="K33" s="307">
        <f t="shared" si="3"/>
        <v>0</v>
      </c>
    </row>
    <row r="34" spans="1:11" s="12" customFormat="1" ht="40.200000000000003" thickBot="1">
      <c r="A34" s="11">
        <v>29</v>
      </c>
      <c r="B34" s="213"/>
      <c r="C34" s="230" t="s">
        <v>241</v>
      </c>
      <c r="D34" s="36" t="s">
        <v>38</v>
      </c>
      <c r="E34" s="195">
        <v>23</v>
      </c>
      <c r="F34" s="17"/>
      <c r="G34" s="1"/>
      <c r="H34" s="2"/>
      <c r="I34" s="307">
        <f t="shared" si="1"/>
        <v>0</v>
      </c>
      <c r="J34" s="307">
        <f t="shared" si="2"/>
        <v>0</v>
      </c>
      <c r="K34" s="307">
        <f t="shared" si="3"/>
        <v>0</v>
      </c>
    </row>
    <row r="35" spans="1:11" s="12" customFormat="1" ht="53.4" thickBot="1">
      <c r="A35" s="11">
        <v>30</v>
      </c>
      <c r="B35" s="213"/>
      <c r="C35" s="229" t="s">
        <v>124</v>
      </c>
      <c r="D35" s="36" t="s">
        <v>38</v>
      </c>
      <c r="E35" s="195">
        <v>23</v>
      </c>
      <c r="F35" s="17"/>
      <c r="G35" s="1"/>
      <c r="H35" s="2"/>
      <c r="I35" s="307">
        <f t="shared" si="1"/>
        <v>0</v>
      </c>
      <c r="J35" s="307">
        <f t="shared" si="2"/>
        <v>0</v>
      </c>
      <c r="K35" s="307">
        <f t="shared" si="3"/>
        <v>0</v>
      </c>
    </row>
    <row r="36" spans="1:11" s="12" customFormat="1" ht="40.200000000000003" thickBot="1">
      <c r="A36" s="11">
        <v>31</v>
      </c>
      <c r="B36" s="213"/>
      <c r="C36" s="229" t="s">
        <v>123</v>
      </c>
      <c r="D36" s="36" t="s">
        <v>38</v>
      </c>
      <c r="E36" s="195">
        <v>23</v>
      </c>
      <c r="F36" s="17"/>
      <c r="G36" s="1"/>
      <c r="H36" s="2"/>
      <c r="I36" s="307">
        <f t="shared" si="1"/>
        <v>0</v>
      </c>
      <c r="J36" s="307">
        <f t="shared" si="2"/>
        <v>0</v>
      </c>
      <c r="K36" s="307">
        <f t="shared" si="3"/>
        <v>0</v>
      </c>
    </row>
    <row r="37" spans="1:11" s="12" customFormat="1" ht="40.200000000000003" thickBot="1">
      <c r="A37" s="11">
        <v>32</v>
      </c>
      <c r="B37" s="213"/>
      <c r="C37" s="229" t="s">
        <v>122</v>
      </c>
      <c r="D37" s="36" t="s">
        <v>31</v>
      </c>
      <c r="E37" s="195">
        <v>23</v>
      </c>
      <c r="F37" s="17"/>
      <c r="G37" s="1"/>
      <c r="H37" s="2"/>
      <c r="I37" s="307">
        <f t="shared" si="1"/>
        <v>0</v>
      </c>
      <c r="J37" s="307">
        <f t="shared" si="2"/>
        <v>0</v>
      </c>
      <c r="K37" s="307">
        <f t="shared" si="3"/>
        <v>0</v>
      </c>
    </row>
    <row r="38" spans="1:11" s="12" customFormat="1" ht="40.200000000000003" thickBot="1">
      <c r="A38" s="11">
        <v>33</v>
      </c>
      <c r="B38" s="213"/>
      <c r="C38" s="230" t="s">
        <v>242</v>
      </c>
      <c r="D38" s="36" t="s">
        <v>38</v>
      </c>
      <c r="E38" s="195">
        <v>3</v>
      </c>
      <c r="F38" s="17"/>
      <c r="G38" s="1"/>
      <c r="H38" s="2"/>
      <c r="I38" s="307">
        <f t="shared" si="1"/>
        <v>0</v>
      </c>
      <c r="J38" s="307">
        <f t="shared" si="2"/>
        <v>0</v>
      </c>
      <c r="K38" s="307">
        <f t="shared" si="3"/>
        <v>0</v>
      </c>
    </row>
    <row r="39" spans="1:11" s="12" customFormat="1" ht="53.4" thickBot="1">
      <c r="A39" s="11">
        <v>34</v>
      </c>
      <c r="B39" s="213"/>
      <c r="C39" s="229" t="s">
        <v>229</v>
      </c>
      <c r="D39" s="36" t="s">
        <v>38</v>
      </c>
      <c r="E39" s="195">
        <v>3</v>
      </c>
      <c r="F39" s="17"/>
      <c r="G39" s="1"/>
      <c r="H39" s="2"/>
      <c r="I39" s="307">
        <f t="shared" si="1"/>
        <v>0</v>
      </c>
      <c r="J39" s="307">
        <f t="shared" si="2"/>
        <v>0</v>
      </c>
      <c r="K39" s="307">
        <f t="shared" si="3"/>
        <v>0</v>
      </c>
    </row>
    <row r="40" spans="1:11" s="12" customFormat="1" ht="53.4" thickBot="1">
      <c r="A40" s="11">
        <v>35</v>
      </c>
      <c r="B40" s="213"/>
      <c r="C40" s="229" t="s">
        <v>121</v>
      </c>
      <c r="D40" s="36" t="s">
        <v>38</v>
      </c>
      <c r="E40" s="195">
        <v>3</v>
      </c>
      <c r="F40" s="17"/>
      <c r="G40" s="1"/>
      <c r="H40" s="2"/>
      <c r="I40" s="307">
        <f t="shared" si="1"/>
        <v>0</v>
      </c>
      <c r="J40" s="307">
        <f t="shared" si="2"/>
        <v>0</v>
      </c>
      <c r="K40" s="307">
        <f t="shared" si="3"/>
        <v>0</v>
      </c>
    </row>
    <row r="41" spans="1:11" s="12" customFormat="1" ht="40.200000000000003" thickBot="1">
      <c r="A41" s="11">
        <v>36</v>
      </c>
      <c r="B41" s="213"/>
      <c r="C41" s="229" t="s">
        <v>120</v>
      </c>
      <c r="D41" s="36" t="s">
        <v>31</v>
      </c>
      <c r="E41" s="195">
        <f>2*2</f>
        <v>4</v>
      </c>
      <c r="F41" s="17"/>
      <c r="G41" s="1"/>
      <c r="H41" s="2"/>
      <c r="I41" s="307">
        <f t="shared" si="1"/>
        <v>0</v>
      </c>
      <c r="J41" s="307">
        <f t="shared" si="2"/>
        <v>0</v>
      </c>
      <c r="K41" s="307">
        <f t="shared" si="3"/>
        <v>0</v>
      </c>
    </row>
    <row r="42" spans="1:11" s="12" customFormat="1" ht="40.200000000000003" thickBot="1">
      <c r="A42" s="11">
        <v>37</v>
      </c>
      <c r="B42" s="213"/>
      <c r="C42" s="230" t="s">
        <v>243</v>
      </c>
      <c r="D42" s="36" t="s">
        <v>38</v>
      </c>
      <c r="E42" s="195">
        <v>42</v>
      </c>
      <c r="F42" s="17"/>
      <c r="G42" s="1"/>
      <c r="H42" s="2"/>
      <c r="I42" s="307">
        <f t="shared" si="1"/>
        <v>0</v>
      </c>
      <c r="J42" s="307">
        <f t="shared" si="2"/>
        <v>0</v>
      </c>
      <c r="K42" s="307">
        <f t="shared" si="3"/>
        <v>0</v>
      </c>
    </row>
    <row r="43" spans="1:11" s="12" customFormat="1" ht="40.200000000000003" thickBot="1">
      <c r="A43" s="11">
        <v>38</v>
      </c>
      <c r="B43" s="213"/>
      <c r="C43" s="230" t="s">
        <v>244</v>
      </c>
      <c r="D43" s="36" t="s">
        <v>38</v>
      </c>
      <c r="E43" s="195">
        <v>8</v>
      </c>
      <c r="F43" s="17"/>
      <c r="G43" s="1"/>
      <c r="H43" s="2"/>
      <c r="I43" s="307">
        <f t="shared" si="1"/>
        <v>0</v>
      </c>
      <c r="J43" s="307">
        <f t="shared" si="2"/>
        <v>0</v>
      </c>
      <c r="K43" s="307">
        <f t="shared" si="3"/>
        <v>0</v>
      </c>
    </row>
    <row r="44" spans="1:11" s="12" customFormat="1" ht="40.200000000000003" thickBot="1">
      <c r="A44" s="11">
        <v>39</v>
      </c>
      <c r="B44" s="213"/>
      <c r="C44" s="230" t="s">
        <v>245</v>
      </c>
      <c r="D44" s="36" t="s">
        <v>38</v>
      </c>
      <c r="E44" s="195">
        <v>1</v>
      </c>
      <c r="F44" s="17"/>
      <c r="G44" s="1"/>
      <c r="H44" s="2"/>
      <c r="I44" s="307">
        <f t="shared" si="1"/>
        <v>0</v>
      </c>
      <c r="J44" s="307">
        <f t="shared" si="2"/>
        <v>0</v>
      </c>
      <c r="K44" s="307">
        <f t="shared" si="3"/>
        <v>0</v>
      </c>
    </row>
    <row r="45" spans="1:11" s="12" customFormat="1" ht="40.200000000000003" thickBot="1">
      <c r="A45" s="11">
        <v>40</v>
      </c>
      <c r="B45" s="213"/>
      <c r="C45" s="230" t="s">
        <v>246</v>
      </c>
      <c r="D45" s="36" t="s">
        <v>38</v>
      </c>
      <c r="E45" s="195">
        <v>7</v>
      </c>
      <c r="F45" s="17"/>
      <c r="G45" s="1"/>
      <c r="H45" s="2"/>
      <c r="I45" s="307">
        <f t="shared" si="1"/>
        <v>0</v>
      </c>
      <c r="J45" s="307">
        <f t="shared" si="2"/>
        <v>0</v>
      </c>
      <c r="K45" s="307">
        <f t="shared" si="3"/>
        <v>0</v>
      </c>
    </row>
    <row r="46" spans="1:11" s="12" customFormat="1" ht="53.4" thickBot="1">
      <c r="A46" s="11">
        <v>41</v>
      </c>
      <c r="B46" s="213"/>
      <c r="C46" s="229" t="s">
        <v>119</v>
      </c>
      <c r="D46" s="36" t="s">
        <v>38</v>
      </c>
      <c r="E46" s="195">
        <v>7</v>
      </c>
      <c r="F46" s="17"/>
      <c r="G46" s="1"/>
      <c r="H46" s="2"/>
      <c r="I46" s="307">
        <f t="shared" si="1"/>
        <v>0</v>
      </c>
      <c r="J46" s="307">
        <f t="shared" si="2"/>
        <v>0</v>
      </c>
      <c r="K46" s="307">
        <f t="shared" si="3"/>
        <v>0</v>
      </c>
    </row>
    <row r="47" spans="1:11" s="12" customFormat="1" ht="53.4" thickBot="1">
      <c r="A47" s="11">
        <v>42</v>
      </c>
      <c r="B47" s="213"/>
      <c r="C47" s="229" t="s">
        <v>118</v>
      </c>
      <c r="D47" s="36" t="s">
        <v>38</v>
      </c>
      <c r="E47" s="195">
        <v>7</v>
      </c>
      <c r="F47" s="17"/>
      <c r="G47" s="1"/>
      <c r="H47" s="2"/>
      <c r="I47" s="307">
        <f t="shared" si="1"/>
        <v>0</v>
      </c>
      <c r="J47" s="307">
        <f t="shared" si="2"/>
        <v>0</v>
      </c>
      <c r="K47" s="307">
        <f t="shared" si="3"/>
        <v>0</v>
      </c>
    </row>
    <row r="48" spans="1:11" s="12" customFormat="1" ht="53.4" thickBot="1">
      <c r="A48" s="11">
        <v>43</v>
      </c>
      <c r="B48" s="213"/>
      <c r="C48" s="229" t="s">
        <v>117</v>
      </c>
      <c r="D48" s="36" t="s">
        <v>31</v>
      </c>
      <c r="E48" s="195">
        <v>7</v>
      </c>
      <c r="F48" s="17"/>
      <c r="G48" s="1"/>
      <c r="H48" s="2"/>
      <c r="I48" s="307">
        <f t="shared" si="1"/>
        <v>0</v>
      </c>
      <c r="J48" s="307">
        <f t="shared" si="2"/>
        <v>0</v>
      </c>
      <c r="K48" s="307">
        <f t="shared" si="3"/>
        <v>0</v>
      </c>
    </row>
    <row r="49" spans="1:11" s="12" customFormat="1" ht="66.599999999999994" thickBot="1">
      <c r="A49" s="11">
        <v>44</v>
      </c>
      <c r="B49" s="213"/>
      <c r="C49" s="230" t="s">
        <v>247</v>
      </c>
      <c r="D49" s="36" t="s">
        <v>38</v>
      </c>
      <c r="E49" s="195">
        <v>94</v>
      </c>
      <c r="F49" s="17"/>
      <c r="G49" s="1"/>
      <c r="H49" s="2"/>
      <c r="I49" s="307">
        <f t="shared" si="1"/>
        <v>0</v>
      </c>
      <c r="J49" s="307">
        <f t="shared" si="2"/>
        <v>0</v>
      </c>
      <c r="K49" s="307">
        <f t="shared" si="3"/>
        <v>0</v>
      </c>
    </row>
    <row r="50" spans="1:11" s="262" customFormat="1" ht="53.4" thickBot="1">
      <c r="A50" s="11">
        <v>45</v>
      </c>
      <c r="B50" s="213"/>
      <c r="C50" s="229" t="s">
        <v>116</v>
      </c>
      <c r="D50" s="36" t="s">
        <v>38</v>
      </c>
      <c r="E50" s="195">
        <v>94</v>
      </c>
      <c r="F50" s="17"/>
      <c r="G50" s="1"/>
      <c r="H50" s="2"/>
      <c r="I50" s="307">
        <f t="shared" si="1"/>
        <v>0</v>
      </c>
      <c r="J50" s="307">
        <f t="shared" si="2"/>
        <v>0</v>
      </c>
      <c r="K50" s="307">
        <f t="shared" si="3"/>
        <v>0</v>
      </c>
    </row>
    <row r="51" spans="1:11" s="12" customFormat="1" ht="27" thickBot="1">
      <c r="A51" s="11">
        <v>46</v>
      </c>
      <c r="B51" s="213"/>
      <c r="C51" s="229" t="s">
        <v>115</v>
      </c>
      <c r="D51" s="36" t="s">
        <v>31</v>
      </c>
      <c r="E51" s="195">
        <v>150</v>
      </c>
      <c r="F51" s="17"/>
      <c r="G51" s="1"/>
      <c r="H51" s="2"/>
      <c r="I51" s="307">
        <f t="shared" si="1"/>
        <v>0</v>
      </c>
      <c r="J51" s="307">
        <f t="shared" si="2"/>
        <v>0</v>
      </c>
      <c r="K51" s="307">
        <f t="shared" si="3"/>
        <v>0</v>
      </c>
    </row>
    <row r="52" spans="1:11" s="12" customFormat="1" ht="40.200000000000003" thickBot="1">
      <c r="A52" s="11">
        <v>47</v>
      </c>
      <c r="B52" s="213"/>
      <c r="C52" s="229" t="s">
        <v>248</v>
      </c>
      <c r="D52" s="36" t="s">
        <v>38</v>
      </c>
      <c r="E52" s="195">
        <v>11</v>
      </c>
      <c r="F52" s="17"/>
      <c r="G52" s="1"/>
      <c r="H52" s="2"/>
      <c r="I52" s="307">
        <f t="shared" si="1"/>
        <v>0</v>
      </c>
      <c r="J52" s="307">
        <f t="shared" si="2"/>
        <v>0</v>
      </c>
      <c r="K52" s="307">
        <f t="shared" si="3"/>
        <v>0</v>
      </c>
    </row>
    <row r="53" spans="1:11" s="12" customFormat="1" ht="53.4" thickBot="1">
      <c r="A53" s="11">
        <v>48</v>
      </c>
      <c r="B53" s="213"/>
      <c r="C53" s="229" t="s">
        <v>249</v>
      </c>
      <c r="D53" s="36" t="s">
        <v>38</v>
      </c>
      <c r="E53" s="195">
        <v>56</v>
      </c>
      <c r="F53" s="17"/>
      <c r="G53" s="1"/>
      <c r="H53" s="2"/>
      <c r="I53" s="307">
        <f t="shared" si="1"/>
        <v>0</v>
      </c>
      <c r="J53" s="307">
        <f t="shared" si="2"/>
        <v>0</v>
      </c>
      <c r="K53" s="307">
        <f t="shared" si="3"/>
        <v>0</v>
      </c>
    </row>
    <row r="54" spans="1:11" s="12" customFormat="1" ht="13.8" thickBot="1">
      <c r="A54" s="11">
        <v>49</v>
      </c>
      <c r="B54" s="213"/>
      <c r="C54" s="230" t="s">
        <v>250</v>
      </c>
      <c r="D54" s="36" t="s">
        <v>38</v>
      </c>
      <c r="E54" s="195">
        <v>29</v>
      </c>
      <c r="F54" s="17"/>
      <c r="G54" s="1"/>
      <c r="H54" s="2"/>
      <c r="I54" s="307">
        <f t="shared" si="1"/>
        <v>0</v>
      </c>
      <c r="J54" s="307">
        <f t="shared" si="2"/>
        <v>0</v>
      </c>
      <c r="K54" s="307">
        <f t="shared" si="3"/>
        <v>0</v>
      </c>
    </row>
    <row r="55" spans="1:11" s="12" customFormat="1" ht="27" thickBot="1">
      <c r="A55" s="11">
        <v>50</v>
      </c>
      <c r="B55" s="213"/>
      <c r="C55" s="230" t="s">
        <v>251</v>
      </c>
      <c r="D55" s="36" t="s">
        <v>38</v>
      </c>
      <c r="E55" s="195">
        <v>8</v>
      </c>
      <c r="F55" s="17"/>
      <c r="G55" s="1"/>
      <c r="H55" s="2"/>
      <c r="I55" s="307">
        <f t="shared" si="1"/>
        <v>0</v>
      </c>
      <c r="J55" s="307">
        <f t="shared" si="2"/>
        <v>0</v>
      </c>
      <c r="K55" s="307">
        <f t="shared" si="3"/>
        <v>0</v>
      </c>
    </row>
    <row r="56" spans="1:11" s="12" customFormat="1" ht="53.4" thickBot="1">
      <c r="A56" s="11">
        <v>51</v>
      </c>
      <c r="B56" s="213"/>
      <c r="C56" s="229" t="s">
        <v>252</v>
      </c>
      <c r="D56" s="36" t="s">
        <v>38</v>
      </c>
      <c r="E56" s="195">
        <v>12</v>
      </c>
      <c r="F56" s="17"/>
      <c r="G56" s="1"/>
      <c r="H56" s="2"/>
      <c r="I56" s="307">
        <f t="shared" si="1"/>
        <v>0</v>
      </c>
      <c r="J56" s="307">
        <f t="shared" si="2"/>
        <v>0</v>
      </c>
      <c r="K56" s="307">
        <f t="shared" si="3"/>
        <v>0</v>
      </c>
    </row>
    <row r="57" spans="1:11" s="12" customFormat="1" ht="53.4" thickBot="1">
      <c r="A57" s="11">
        <v>52</v>
      </c>
      <c r="B57" s="213"/>
      <c r="C57" s="229" t="s">
        <v>253</v>
      </c>
      <c r="D57" s="36" t="s">
        <v>38</v>
      </c>
      <c r="E57" s="195">
        <v>1</v>
      </c>
      <c r="F57" s="17"/>
      <c r="G57" s="1"/>
      <c r="H57" s="2"/>
      <c r="I57" s="307">
        <f t="shared" si="1"/>
        <v>0</v>
      </c>
      <c r="J57" s="307">
        <f t="shared" si="2"/>
        <v>0</v>
      </c>
      <c r="K57" s="307">
        <f t="shared" si="3"/>
        <v>0</v>
      </c>
    </row>
    <row r="58" spans="1:11" ht="13.8" thickBot="1">
      <c r="A58" s="11">
        <v>53</v>
      </c>
      <c r="B58" s="213"/>
      <c r="C58" s="229" t="s">
        <v>254</v>
      </c>
      <c r="D58" s="36" t="s">
        <v>31</v>
      </c>
      <c r="E58" s="195">
        <v>255</v>
      </c>
      <c r="F58" s="17"/>
      <c r="G58" s="1"/>
      <c r="H58" s="2"/>
      <c r="I58" s="307">
        <f t="shared" si="1"/>
        <v>0</v>
      </c>
      <c r="J58" s="307">
        <f t="shared" si="2"/>
        <v>0</v>
      </c>
      <c r="K58" s="307">
        <f t="shared" si="3"/>
        <v>0</v>
      </c>
    </row>
    <row r="59" spans="1:11" ht="27" thickBot="1">
      <c r="A59" s="11">
        <v>54</v>
      </c>
      <c r="B59" s="213"/>
      <c r="C59" s="229" t="s">
        <v>114</v>
      </c>
      <c r="D59" s="36" t="s">
        <v>31</v>
      </c>
      <c r="E59" s="195">
        <v>302</v>
      </c>
      <c r="F59" s="17"/>
      <c r="G59" s="1"/>
      <c r="H59" s="2"/>
      <c r="I59" s="307">
        <f t="shared" si="1"/>
        <v>0</v>
      </c>
      <c r="J59" s="307">
        <f t="shared" si="2"/>
        <v>0</v>
      </c>
      <c r="K59" s="307">
        <f t="shared" si="3"/>
        <v>0</v>
      </c>
    </row>
    <row r="60" spans="1:11" ht="13.8" thickBot="1">
      <c r="A60" s="344">
        <v>55</v>
      </c>
      <c r="B60" s="339"/>
      <c r="C60" s="405" t="s">
        <v>113</v>
      </c>
      <c r="D60" s="406"/>
      <c r="E60" s="406"/>
      <c r="F60" s="406"/>
      <c r="G60" s="406"/>
      <c r="H60" s="406"/>
      <c r="I60" s="342"/>
      <c r="J60" s="343"/>
      <c r="K60" s="341"/>
    </row>
    <row r="61" spans="1:11" s="262" customFormat="1" ht="27" thickBot="1">
      <c r="A61" s="11">
        <v>56</v>
      </c>
      <c r="B61" s="213"/>
      <c r="C61" s="229" t="s">
        <v>112</v>
      </c>
      <c r="D61" s="36" t="s">
        <v>108</v>
      </c>
      <c r="E61" s="195">
        <f>0.1*(+E57+E56+E55+E54+E45+E44+E43+E42+E38+E34+E30+E26+E22+E18+E14+E10+E6)</f>
        <v>24.3</v>
      </c>
      <c r="F61" s="17"/>
      <c r="G61" s="1"/>
      <c r="H61" s="2"/>
      <c r="I61" s="307">
        <f t="shared" si="1"/>
        <v>0</v>
      </c>
      <c r="J61" s="307">
        <f t="shared" si="2"/>
        <v>0</v>
      </c>
      <c r="K61" s="307">
        <f t="shared" si="3"/>
        <v>0</v>
      </c>
    </row>
    <row r="62" spans="1:11" s="262" customFormat="1" ht="13.8" thickBot="1">
      <c r="A62" s="11">
        <v>57</v>
      </c>
      <c r="B62" s="213"/>
      <c r="C62" s="229" t="s">
        <v>111</v>
      </c>
      <c r="D62" s="36" t="s">
        <v>108</v>
      </c>
      <c r="E62" s="195">
        <f>0.5*E61</f>
        <v>12.15</v>
      </c>
      <c r="F62" s="17"/>
      <c r="G62" s="1"/>
      <c r="H62" s="2"/>
      <c r="I62" s="307">
        <f t="shared" si="1"/>
        <v>0</v>
      </c>
      <c r="J62" s="307">
        <f t="shared" si="2"/>
        <v>0</v>
      </c>
      <c r="K62" s="307">
        <f t="shared" si="3"/>
        <v>0</v>
      </c>
    </row>
    <row r="63" spans="1:11" s="262" customFormat="1" ht="27" thickBot="1">
      <c r="A63" s="11">
        <v>58</v>
      </c>
      <c r="B63" s="213"/>
      <c r="C63" s="229" t="s">
        <v>110</v>
      </c>
      <c r="D63" s="36" t="s">
        <v>104</v>
      </c>
      <c r="E63" s="195">
        <v>1</v>
      </c>
      <c r="F63" s="17"/>
      <c r="G63" s="1"/>
      <c r="H63" s="2"/>
      <c r="I63" s="307">
        <f t="shared" si="1"/>
        <v>0</v>
      </c>
      <c r="J63" s="307">
        <f t="shared" si="2"/>
        <v>0</v>
      </c>
      <c r="K63" s="307">
        <f t="shared" si="3"/>
        <v>0</v>
      </c>
    </row>
    <row r="64" spans="1:11" s="262" customFormat="1" ht="27" thickBot="1">
      <c r="A64" s="11">
        <v>59</v>
      </c>
      <c r="B64" s="213"/>
      <c r="C64" s="229" t="s">
        <v>109</v>
      </c>
      <c r="D64" s="36" t="s">
        <v>108</v>
      </c>
      <c r="E64" s="195">
        <f>0.3*E61</f>
        <v>7.29</v>
      </c>
      <c r="F64" s="17"/>
      <c r="G64" s="1"/>
      <c r="H64" s="2"/>
      <c r="I64" s="307">
        <f t="shared" si="1"/>
        <v>0</v>
      </c>
      <c r="J64" s="307">
        <f t="shared" si="2"/>
        <v>0</v>
      </c>
      <c r="K64" s="307">
        <f t="shared" si="3"/>
        <v>0</v>
      </c>
    </row>
    <row r="65" spans="1:11" s="262" customFormat="1" ht="13.8" thickBot="1">
      <c r="A65" s="11">
        <v>60</v>
      </c>
      <c r="B65" s="213"/>
      <c r="C65" s="229" t="s">
        <v>107</v>
      </c>
      <c r="D65" s="36" t="s">
        <v>96</v>
      </c>
      <c r="E65" s="195">
        <v>3</v>
      </c>
      <c r="F65" s="17"/>
      <c r="G65" s="1"/>
      <c r="H65" s="2"/>
      <c r="I65" s="307">
        <f t="shared" si="1"/>
        <v>0</v>
      </c>
      <c r="J65" s="307">
        <f t="shared" si="2"/>
        <v>0</v>
      </c>
      <c r="K65" s="307">
        <f t="shared" si="3"/>
        <v>0</v>
      </c>
    </row>
    <row r="66" spans="1:11" s="262" customFormat="1" ht="27" thickBot="1">
      <c r="A66" s="11">
        <v>61</v>
      </c>
      <c r="B66" s="213"/>
      <c r="C66" s="229" t="s">
        <v>106</v>
      </c>
      <c r="D66" s="205" t="s">
        <v>94</v>
      </c>
      <c r="E66" s="195"/>
      <c r="F66" s="17"/>
      <c r="G66" s="1"/>
      <c r="H66" s="2"/>
      <c r="I66" s="307">
        <f t="shared" si="1"/>
        <v>0</v>
      </c>
      <c r="J66" s="307">
        <f t="shared" si="2"/>
        <v>0</v>
      </c>
      <c r="K66" s="307">
        <f t="shared" si="3"/>
        <v>0</v>
      </c>
    </row>
    <row r="67" spans="1:11" s="262" customFormat="1" ht="27" thickBot="1">
      <c r="A67" s="11">
        <v>62</v>
      </c>
      <c r="B67" s="213"/>
      <c r="C67" s="229" t="s">
        <v>105</v>
      </c>
      <c r="D67" s="36" t="s">
        <v>104</v>
      </c>
      <c r="E67" s="195">
        <v>1</v>
      </c>
      <c r="F67" s="17"/>
      <c r="G67" s="1"/>
      <c r="H67" s="2"/>
      <c r="I67" s="307">
        <f t="shared" si="1"/>
        <v>0</v>
      </c>
      <c r="J67" s="307">
        <f t="shared" si="2"/>
        <v>0</v>
      </c>
      <c r="K67" s="307">
        <f t="shared" si="3"/>
        <v>0</v>
      </c>
    </row>
    <row r="68" spans="1:11" s="262" customFormat="1" ht="27" thickBot="1">
      <c r="A68" s="11">
        <v>63</v>
      </c>
      <c r="B68" s="213"/>
      <c r="C68" s="229" t="s">
        <v>103</v>
      </c>
      <c r="D68" s="36" t="s">
        <v>102</v>
      </c>
      <c r="E68" s="195">
        <v>1</v>
      </c>
      <c r="F68" s="17"/>
      <c r="G68" s="1"/>
      <c r="H68" s="2"/>
      <c r="I68" s="307">
        <f t="shared" si="1"/>
        <v>0</v>
      </c>
      <c r="J68" s="307">
        <f t="shared" si="2"/>
        <v>0</v>
      </c>
      <c r="K68" s="307">
        <f t="shared" si="3"/>
        <v>0</v>
      </c>
    </row>
    <row r="69" spans="1:11" ht="13.8" thickBot="1">
      <c r="A69" s="11">
        <v>64</v>
      </c>
      <c r="B69" s="213"/>
      <c r="C69" s="229" t="s">
        <v>101</v>
      </c>
      <c r="D69" s="36" t="s">
        <v>96</v>
      </c>
      <c r="E69" s="195">
        <v>10</v>
      </c>
      <c r="F69" s="17"/>
      <c r="G69" s="1"/>
      <c r="H69" s="2"/>
      <c r="I69" s="307">
        <f t="shared" si="1"/>
        <v>0</v>
      </c>
      <c r="J69" s="307">
        <f t="shared" si="2"/>
        <v>0</v>
      </c>
      <c r="K69" s="307">
        <f t="shared" si="3"/>
        <v>0</v>
      </c>
    </row>
    <row r="70" spans="1:11" ht="13.8" thickBot="1">
      <c r="A70" s="11">
        <v>65</v>
      </c>
      <c r="B70" s="213"/>
      <c r="C70" s="229" t="s">
        <v>100</v>
      </c>
      <c r="D70" s="36" t="s">
        <v>96</v>
      </c>
      <c r="E70" s="195">
        <v>5</v>
      </c>
      <c r="F70" s="17"/>
      <c r="G70" s="1"/>
      <c r="H70" s="2"/>
      <c r="I70" s="307">
        <f t="shared" si="1"/>
        <v>0</v>
      </c>
      <c r="J70" s="307">
        <f t="shared" si="2"/>
        <v>0</v>
      </c>
      <c r="K70" s="307">
        <f t="shared" si="3"/>
        <v>0</v>
      </c>
    </row>
    <row r="71" spans="1:11" s="262" customFormat="1" ht="13.8" thickBot="1">
      <c r="A71" s="11">
        <v>66</v>
      </c>
      <c r="B71" s="213"/>
      <c r="C71" s="229" t="s">
        <v>99</v>
      </c>
      <c r="D71" s="36" t="s">
        <v>96</v>
      </c>
      <c r="E71" s="195">
        <v>10</v>
      </c>
      <c r="F71" s="17"/>
      <c r="G71" s="1"/>
      <c r="H71" s="2"/>
      <c r="I71" s="307">
        <f t="shared" si="1"/>
        <v>0</v>
      </c>
      <c r="J71" s="307">
        <f t="shared" si="2"/>
        <v>0</v>
      </c>
      <c r="K71" s="307">
        <f t="shared" si="3"/>
        <v>0</v>
      </c>
    </row>
    <row r="72" spans="1:11" s="262" customFormat="1" ht="13.8" thickBot="1">
      <c r="A72" s="11">
        <v>67</v>
      </c>
      <c r="B72" s="213"/>
      <c r="C72" s="229" t="s">
        <v>98</v>
      </c>
      <c r="D72" s="36" t="s">
        <v>96</v>
      </c>
      <c r="E72" s="195">
        <v>85</v>
      </c>
      <c r="F72" s="17"/>
      <c r="G72" s="1"/>
      <c r="H72" s="2"/>
      <c r="I72" s="307">
        <f t="shared" ref="I72:I123" si="4">$E72*F72</f>
        <v>0</v>
      </c>
      <c r="J72" s="307">
        <f t="shared" si="2"/>
        <v>0</v>
      </c>
      <c r="K72" s="307">
        <f t="shared" si="3"/>
        <v>0</v>
      </c>
    </row>
    <row r="73" spans="1:11" s="262" customFormat="1" ht="13.8" thickBot="1">
      <c r="A73" s="11">
        <v>68</v>
      </c>
      <c r="B73" s="213"/>
      <c r="C73" s="229" t="s">
        <v>97</v>
      </c>
      <c r="D73" s="36" t="s">
        <v>96</v>
      </c>
      <c r="E73" s="195">
        <v>68</v>
      </c>
      <c r="F73" s="17"/>
      <c r="G73" s="1"/>
      <c r="H73" s="2"/>
      <c r="I73" s="307">
        <f t="shared" si="4"/>
        <v>0</v>
      </c>
      <c r="J73" s="307">
        <f t="shared" si="2"/>
        <v>0</v>
      </c>
      <c r="K73" s="307">
        <f t="shared" si="3"/>
        <v>0</v>
      </c>
    </row>
    <row r="74" spans="1:11" s="262" customFormat="1" ht="13.8" thickBot="1">
      <c r="A74" s="11">
        <v>69</v>
      </c>
      <c r="B74" s="213"/>
      <c r="C74" s="229" t="s">
        <v>95</v>
      </c>
      <c r="D74" s="36" t="s">
        <v>94</v>
      </c>
      <c r="E74" s="195">
        <v>15</v>
      </c>
      <c r="F74" s="17"/>
      <c r="G74" s="1"/>
      <c r="H74" s="2"/>
      <c r="I74" s="307">
        <f t="shared" si="4"/>
        <v>0</v>
      </c>
      <c r="J74" s="307">
        <f t="shared" si="2"/>
        <v>0</v>
      </c>
      <c r="K74" s="307">
        <f t="shared" si="3"/>
        <v>0</v>
      </c>
    </row>
    <row r="75" spans="1:11" ht="13.8" thickBot="1">
      <c r="A75" s="11">
        <v>70</v>
      </c>
      <c r="B75" s="213"/>
      <c r="C75" s="229" t="s">
        <v>93</v>
      </c>
      <c r="D75" s="202" t="s">
        <v>38</v>
      </c>
      <c r="E75" s="195">
        <v>1</v>
      </c>
      <c r="F75" s="17"/>
      <c r="G75" s="1"/>
      <c r="H75" s="2"/>
      <c r="I75" s="307">
        <f t="shared" si="4"/>
        <v>0</v>
      </c>
      <c r="J75" s="307">
        <f t="shared" si="2"/>
        <v>0</v>
      </c>
      <c r="K75" s="307">
        <f t="shared" si="3"/>
        <v>0</v>
      </c>
    </row>
    <row r="76" spans="1:11" ht="13.8" thickBot="1">
      <c r="A76" s="344">
        <v>71</v>
      </c>
      <c r="B76" s="339"/>
      <c r="C76" s="407" t="s">
        <v>92</v>
      </c>
      <c r="D76" s="408"/>
      <c r="E76" s="408"/>
      <c r="F76" s="408"/>
      <c r="G76" s="408"/>
      <c r="H76" s="409"/>
      <c r="I76" s="341"/>
      <c r="J76" s="341"/>
      <c r="K76" s="341"/>
    </row>
    <row r="77" spans="1:11" ht="27" thickBot="1">
      <c r="A77" s="11">
        <v>72</v>
      </c>
      <c r="B77" s="213"/>
      <c r="C77" s="229" t="s">
        <v>91</v>
      </c>
      <c r="D77" s="36" t="s">
        <v>38</v>
      </c>
      <c r="E77" s="195">
        <v>214</v>
      </c>
      <c r="F77" s="17"/>
      <c r="G77" s="1"/>
      <c r="H77" s="2"/>
      <c r="I77" s="307">
        <f t="shared" si="4"/>
        <v>0</v>
      </c>
      <c r="J77" s="307">
        <f t="shared" si="2"/>
        <v>0</v>
      </c>
      <c r="K77" s="307">
        <f t="shared" si="3"/>
        <v>0</v>
      </c>
    </row>
    <row r="78" spans="1:11" ht="27" thickBot="1">
      <c r="A78" s="11">
        <v>73</v>
      </c>
      <c r="B78" s="213"/>
      <c r="C78" s="229" t="s">
        <v>90</v>
      </c>
      <c r="D78" s="36" t="s">
        <v>31</v>
      </c>
      <c r="E78" s="195">
        <f>+E77*8</f>
        <v>1712</v>
      </c>
      <c r="F78" s="17"/>
      <c r="G78" s="1"/>
      <c r="H78" s="2"/>
      <c r="I78" s="307">
        <f t="shared" si="4"/>
        <v>0</v>
      </c>
      <c r="J78" s="307">
        <f t="shared" si="2"/>
        <v>0</v>
      </c>
      <c r="K78" s="307">
        <f t="shared" si="3"/>
        <v>0</v>
      </c>
    </row>
    <row r="79" spans="1:11" ht="27" thickBot="1">
      <c r="A79" s="11">
        <v>74</v>
      </c>
      <c r="B79" s="213"/>
      <c r="C79" s="229" t="s">
        <v>89</v>
      </c>
      <c r="D79" s="36" t="s">
        <v>38</v>
      </c>
      <c r="E79" s="195">
        <v>15</v>
      </c>
      <c r="F79" s="17"/>
      <c r="G79" s="1"/>
      <c r="H79" s="2"/>
      <c r="I79" s="307">
        <f t="shared" si="4"/>
        <v>0</v>
      </c>
      <c r="J79" s="307">
        <f t="shared" si="2"/>
        <v>0</v>
      </c>
      <c r="K79" s="307">
        <f t="shared" si="3"/>
        <v>0</v>
      </c>
    </row>
    <row r="80" spans="1:11" ht="27" thickBot="1">
      <c r="A80" s="11">
        <v>75</v>
      </c>
      <c r="B80" s="213"/>
      <c r="C80" s="229" t="s">
        <v>88</v>
      </c>
      <c r="D80" s="36" t="s">
        <v>38</v>
      </c>
      <c r="E80" s="195">
        <v>1</v>
      </c>
      <c r="F80" s="17"/>
      <c r="G80" s="1"/>
      <c r="H80" s="2"/>
      <c r="I80" s="307">
        <f t="shared" si="4"/>
        <v>0</v>
      </c>
      <c r="J80" s="307">
        <f t="shared" si="2"/>
        <v>0</v>
      </c>
      <c r="K80" s="307">
        <f t="shared" si="3"/>
        <v>0</v>
      </c>
    </row>
    <row r="81" spans="1:11" ht="13.8" thickBot="1">
      <c r="A81" s="344">
        <v>76</v>
      </c>
      <c r="B81" s="339"/>
      <c r="C81" s="405" t="s">
        <v>368</v>
      </c>
      <c r="D81" s="410"/>
      <c r="E81" s="410"/>
      <c r="F81" s="410"/>
      <c r="G81" s="410"/>
      <c r="H81" s="411"/>
      <c r="I81" s="341"/>
      <c r="J81" s="341"/>
      <c r="K81" s="341"/>
    </row>
    <row r="82" spans="1:11" ht="27" thickBot="1">
      <c r="A82" s="11">
        <v>77</v>
      </c>
      <c r="B82" s="213">
        <v>210810041</v>
      </c>
      <c r="C82" s="229" t="s">
        <v>32</v>
      </c>
      <c r="D82" s="36" t="s">
        <v>31</v>
      </c>
      <c r="E82" s="195">
        <v>1560</v>
      </c>
      <c r="F82" s="17"/>
      <c r="G82" s="1"/>
      <c r="H82" s="2"/>
      <c r="I82" s="307">
        <f t="shared" si="4"/>
        <v>0</v>
      </c>
      <c r="J82" s="307">
        <f t="shared" si="2"/>
        <v>0</v>
      </c>
      <c r="K82" s="307">
        <f t="shared" si="3"/>
        <v>0</v>
      </c>
    </row>
    <row r="83" spans="1:11" ht="27" thickBot="1">
      <c r="A83" s="11">
        <v>78</v>
      </c>
      <c r="B83" s="213">
        <v>210810045</v>
      </c>
      <c r="C83" s="229" t="s">
        <v>33</v>
      </c>
      <c r="D83" s="36" t="s">
        <v>31</v>
      </c>
      <c r="E83" s="195">
        <v>880</v>
      </c>
      <c r="F83" s="17"/>
      <c r="G83" s="1"/>
      <c r="H83" s="2"/>
      <c r="I83" s="307">
        <f t="shared" si="4"/>
        <v>0</v>
      </c>
      <c r="J83" s="307">
        <f t="shared" si="2"/>
        <v>0</v>
      </c>
      <c r="K83" s="307">
        <f t="shared" si="3"/>
        <v>0</v>
      </c>
    </row>
    <row r="84" spans="1:11" ht="27" thickBot="1">
      <c r="A84" s="11">
        <v>79</v>
      </c>
      <c r="B84" s="213">
        <v>210810046</v>
      </c>
      <c r="C84" s="229" t="s">
        <v>34</v>
      </c>
      <c r="D84" s="36" t="s">
        <v>31</v>
      </c>
      <c r="E84" s="195">
        <v>480</v>
      </c>
      <c r="F84" s="17"/>
      <c r="G84" s="1"/>
      <c r="H84" s="2"/>
      <c r="I84" s="307">
        <f t="shared" si="4"/>
        <v>0</v>
      </c>
      <c r="J84" s="307">
        <f t="shared" si="2"/>
        <v>0</v>
      </c>
      <c r="K84" s="307">
        <f t="shared" si="3"/>
        <v>0</v>
      </c>
    </row>
    <row r="85" spans="1:11" ht="27" thickBot="1">
      <c r="A85" s="11">
        <v>80</v>
      </c>
      <c r="B85" s="213">
        <v>210810047</v>
      </c>
      <c r="C85" s="229" t="s">
        <v>86</v>
      </c>
      <c r="D85" s="36" t="s">
        <v>31</v>
      </c>
      <c r="E85" s="195">
        <v>265</v>
      </c>
      <c r="F85" s="17"/>
      <c r="G85" s="1"/>
      <c r="H85" s="2"/>
      <c r="I85" s="307">
        <f t="shared" si="4"/>
        <v>0</v>
      </c>
      <c r="J85" s="307">
        <f t="shared" si="2"/>
        <v>0</v>
      </c>
      <c r="K85" s="307">
        <f t="shared" si="3"/>
        <v>0</v>
      </c>
    </row>
    <row r="86" spans="1:11" ht="27" thickBot="1">
      <c r="A86" s="11">
        <v>81</v>
      </c>
      <c r="B86" s="213">
        <v>210810048</v>
      </c>
      <c r="C86" s="229" t="s">
        <v>85</v>
      </c>
      <c r="D86" s="36" t="s">
        <v>31</v>
      </c>
      <c r="E86" s="195">
        <v>470</v>
      </c>
      <c r="F86" s="17"/>
      <c r="G86" s="1"/>
      <c r="H86" s="2"/>
      <c r="I86" s="307">
        <f t="shared" si="4"/>
        <v>0</v>
      </c>
      <c r="J86" s="307">
        <f t="shared" si="2"/>
        <v>0</v>
      </c>
      <c r="K86" s="307">
        <f t="shared" si="3"/>
        <v>0</v>
      </c>
    </row>
    <row r="87" spans="1:11" ht="27" thickBot="1">
      <c r="A87" s="11">
        <v>82</v>
      </c>
      <c r="B87" s="213">
        <v>210810055</v>
      </c>
      <c r="C87" s="229" t="s">
        <v>35</v>
      </c>
      <c r="D87" s="36" t="s">
        <v>31</v>
      </c>
      <c r="E87" s="195">
        <v>300</v>
      </c>
      <c r="F87" s="17"/>
      <c r="G87" s="1"/>
      <c r="H87" s="2"/>
      <c r="I87" s="307">
        <f t="shared" si="4"/>
        <v>0</v>
      </c>
      <c r="J87" s="307">
        <f t="shared" si="2"/>
        <v>0</v>
      </c>
      <c r="K87" s="307">
        <f t="shared" si="3"/>
        <v>0</v>
      </c>
    </row>
    <row r="88" spans="1:11" ht="27" thickBot="1">
      <c r="A88" s="11">
        <v>83</v>
      </c>
      <c r="B88" s="213">
        <v>210810056</v>
      </c>
      <c r="C88" s="229" t="s">
        <v>36</v>
      </c>
      <c r="D88" s="36" t="s">
        <v>31</v>
      </c>
      <c r="E88" s="195">
        <v>780</v>
      </c>
      <c r="F88" s="17"/>
      <c r="G88" s="1"/>
      <c r="H88" s="2"/>
      <c r="I88" s="307">
        <f t="shared" si="4"/>
        <v>0</v>
      </c>
      <c r="J88" s="307">
        <f t="shared" ref="J88:J123" si="5">$E88*G88</f>
        <v>0</v>
      </c>
      <c r="K88" s="307">
        <f t="shared" ref="K88:K123" si="6">$E88*H88</f>
        <v>0</v>
      </c>
    </row>
    <row r="89" spans="1:11" ht="27" thickBot="1">
      <c r="A89" s="11">
        <v>84</v>
      </c>
      <c r="B89" s="213">
        <v>210810057</v>
      </c>
      <c r="C89" s="229" t="s">
        <v>37</v>
      </c>
      <c r="D89" s="36" t="s">
        <v>31</v>
      </c>
      <c r="E89" s="195">
        <v>220</v>
      </c>
      <c r="F89" s="17"/>
      <c r="G89" s="1"/>
      <c r="H89" s="2"/>
      <c r="I89" s="307">
        <f t="shared" si="4"/>
        <v>0</v>
      </c>
      <c r="J89" s="307">
        <f t="shared" si="5"/>
        <v>0</v>
      </c>
      <c r="K89" s="307">
        <f t="shared" si="6"/>
        <v>0</v>
      </c>
    </row>
    <row r="90" spans="1:11" ht="27" thickBot="1">
      <c r="A90" s="11">
        <v>85</v>
      </c>
      <c r="B90" s="213">
        <v>210810052</v>
      </c>
      <c r="C90" s="229" t="s">
        <v>84</v>
      </c>
      <c r="D90" s="36" t="s">
        <v>31</v>
      </c>
      <c r="E90" s="195">
        <v>600</v>
      </c>
      <c r="F90" s="17"/>
      <c r="G90" s="1"/>
      <c r="H90" s="2"/>
      <c r="I90" s="307">
        <f t="shared" si="4"/>
        <v>0</v>
      </c>
      <c r="J90" s="307">
        <f t="shared" si="5"/>
        <v>0</v>
      </c>
      <c r="K90" s="307">
        <f t="shared" si="6"/>
        <v>0</v>
      </c>
    </row>
    <row r="91" spans="1:11" ht="27" thickBot="1">
      <c r="A91" s="11">
        <v>86</v>
      </c>
      <c r="B91" s="213">
        <v>210100101</v>
      </c>
      <c r="C91" s="229" t="s">
        <v>39</v>
      </c>
      <c r="D91" s="36" t="s">
        <v>38</v>
      </c>
      <c r="E91" s="195">
        <v>3000</v>
      </c>
      <c r="F91" s="17"/>
      <c r="G91" s="1"/>
      <c r="H91" s="2"/>
      <c r="I91" s="307">
        <f t="shared" si="4"/>
        <v>0</v>
      </c>
      <c r="J91" s="307">
        <f t="shared" si="5"/>
        <v>0</v>
      </c>
      <c r="K91" s="307">
        <f t="shared" si="6"/>
        <v>0</v>
      </c>
    </row>
    <row r="92" spans="1:11" ht="13.8" thickBot="1">
      <c r="A92" s="11">
        <v>87</v>
      </c>
      <c r="B92" s="213">
        <v>210010064</v>
      </c>
      <c r="C92" s="229" t="s">
        <v>83</v>
      </c>
      <c r="D92" s="36" t="s">
        <v>31</v>
      </c>
      <c r="E92" s="195">
        <v>120</v>
      </c>
      <c r="F92" s="17"/>
      <c r="G92" s="1"/>
      <c r="H92" s="2"/>
      <c r="I92" s="307">
        <f t="shared" si="4"/>
        <v>0</v>
      </c>
      <c r="J92" s="307">
        <f t="shared" si="5"/>
        <v>0</v>
      </c>
      <c r="K92" s="307">
        <f t="shared" si="6"/>
        <v>0</v>
      </c>
    </row>
    <row r="93" spans="1:11" ht="13.8" thickBot="1">
      <c r="A93" s="11">
        <v>88</v>
      </c>
      <c r="B93" s="213"/>
      <c r="C93" s="229" t="s">
        <v>40</v>
      </c>
      <c r="D93" s="36" t="s">
        <v>38</v>
      </c>
      <c r="E93" s="195">
        <v>120</v>
      </c>
      <c r="F93" s="17"/>
      <c r="G93" s="1"/>
      <c r="H93" s="2"/>
      <c r="I93" s="307">
        <f t="shared" si="4"/>
        <v>0</v>
      </c>
      <c r="J93" s="307">
        <f t="shared" si="5"/>
        <v>0</v>
      </c>
      <c r="K93" s="307">
        <f t="shared" si="6"/>
        <v>0</v>
      </c>
    </row>
    <row r="94" spans="1:11" ht="27" thickBot="1">
      <c r="A94" s="11">
        <v>89</v>
      </c>
      <c r="B94" s="213">
        <v>210110004</v>
      </c>
      <c r="C94" s="229" t="s">
        <v>82</v>
      </c>
      <c r="D94" s="36" t="s">
        <v>38</v>
      </c>
      <c r="E94" s="195">
        <v>3</v>
      </c>
      <c r="F94" s="17"/>
      <c r="G94" s="1"/>
      <c r="H94" s="2"/>
      <c r="I94" s="307">
        <f t="shared" si="4"/>
        <v>0</v>
      </c>
      <c r="J94" s="307">
        <f t="shared" si="5"/>
        <v>0</v>
      </c>
      <c r="K94" s="307">
        <f t="shared" si="6"/>
        <v>0</v>
      </c>
    </row>
    <row r="95" spans="1:11" ht="13.8" thickBot="1">
      <c r="A95" s="11">
        <v>90</v>
      </c>
      <c r="B95" s="213">
        <v>210110063</v>
      </c>
      <c r="C95" s="229" t="s">
        <v>41</v>
      </c>
      <c r="D95" s="36" t="s">
        <v>38</v>
      </c>
      <c r="E95" s="195">
        <v>8</v>
      </c>
      <c r="F95" s="17"/>
      <c r="G95" s="1"/>
      <c r="H95" s="2"/>
      <c r="I95" s="307">
        <f t="shared" si="4"/>
        <v>0</v>
      </c>
      <c r="J95" s="307">
        <f t="shared" si="5"/>
        <v>0</v>
      </c>
      <c r="K95" s="307">
        <f t="shared" si="6"/>
        <v>0</v>
      </c>
    </row>
    <row r="96" spans="1:11" ht="13.8" thickBot="1">
      <c r="A96" s="11">
        <v>91</v>
      </c>
      <c r="B96" s="213">
        <v>210010113</v>
      </c>
      <c r="C96" s="229" t="s">
        <v>56</v>
      </c>
      <c r="D96" s="36" t="s">
        <v>31</v>
      </c>
      <c r="E96" s="195">
        <v>300</v>
      </c>
      <c r="F96" s="17"/>
      <c r="G96" s="1"/>
      <c r="H96" s="2"/>
      <c r="I96" s="307">
        <f t="shared" si="4"/>
        <v>0</v>
      </c>
      <c r="J96" s="307">
        <f t="shared" si="5"/>
        <v>0</v>
      </c>
      <c r="K96" s="307">
        <f t="shared" si="6"/>
        <v>0</v>
      </c>
    </row>
    <row r="97" spans="1:11" ht="27" thickBot="1">
      <c r="A97" s="11">
        <v>92</v>
      </c>
      <c r="B97" s="213"/>
      <c r="C97" s="229" t="s">
        <v>55</v>
      </c>
      <c r="D97" s="36" t="s">
        <v>38</v>
      </c>
      <c r="E97" s="195">
        <v>2520</v>
      </c>
      <c r="F97" s="17"/>
      <c r="G97" s="1"/>
      <c r="H97" s="2"/>
      <c r="I97" s="307">
        <f t="shared" si="4"/>
        <v>0</v>
      </c>
      <c r="J97" s="307">
        <f t="shared" si="5"/>
        <v>0</v>
      </c>
      <c r="K97" s="307">
        <f t="shared" si="6"/>
        <v>0</v>
      </c>
    </row>
    <row r="98" spans="1:11" ht="27" thickBot="1">
      <c r="A98" s="11">
        <v>93</v>
      </c>
      <c r="B98" s="213">
        <v>210020605</v>
      </c>
      <c r="C98" s="229" t="s">
        <v>81</v>
      </c>
      <c r="D98" s="36" t="s">
        <v>31</v>
      </c>
      <c r="E98" s="195">
        <v>30</v>
      </c>
      <c r="F98" s="17"/>
      <c r="G98" s="3"/>
      <c r="H98" s="2"/>
      <c r="I98" s="307">
        <f t="shared" si="4"/>
        <v>0</v>
      </c>
      <c r="J98" s="307">
        <f t="shared" si="5"/>
        <v>0</v>
      </c>
      <c r="K98" s="307">
        <f t="shared" si="6"/>
        <v>0</v>
      </c>
    </row>
    <row r="99" spans="1:11" ht="53.4" thickBot="1">
      <c r="A99" s="11">
        <v>94</v>
      </c>
      <c r="B99" s="213">
        <v>210020302</v>
      </c>
      <c r="C99" s="229" t="s">
        <v>57</v>
      </c>
      <c r="D99" s="36" t="s">
        <v>31</v>
      </c>
      <c r="E99" s="195">
        <v>600</v>
      </c>
      <c r="F99" s="17"/>
      <c r="G99" s="3"/>
      <c r="H99" s="2"/>
      <c r="I99" s="307">
        <f t="shared" si="4"/>
        <v>0</v>
      </c>
      <c r="J99" s="307">
        <f t="shared" si="5"/>
        <v>0</v>
      </c>
      <c r="K99" s="307">
        <f t="shared" si="6"/>
        <v>0</v>
      </c>
    </row>
    <row r="100" spans="1:11" ht="27" thickBot="1">
      <c r="A100" s="11">
        <v>95</v>
      </c>
      <c r="B100" s="213">
        <v>210010301</v>
      </c>
      <c r="C100" s="229" t="s">
        <v>58</v>
      </c>
      <c r="D100" s="36" t="s">
        <v>38</v>
      </c>
      <c r="E100" s="195">
        <v>20</v>
      </c>
      <c r="F100" s="17"/>
      <c r="G100" s="3"/>
      <c r="H100" s="2"/>
      <c r="I100" s="307">
        <f t="shared" si="4"/>
        <v>0</v>
      </c>
      <c r="J100" s="307">
        <f t="shared" si="5"/>
        <v>0</v>
      </c>
      <c r="K100" s="307">
        <f t="shared" si="6"/>
        <v>0</v>
      </c>
    </row>
    <row r="101" spans="1:11" ht="27" thickBot="1">
      <c r="A101" s="11">
        <v>96</v>
      </c>
      <c r="B101" s="213">
        <v>210010302</v>
      </c>
      <c r="C101" s="116" t="s">
        <v>59</v>
      </c>
      <c r="D101" s="36" t="s">
        <v>38</v>
      </c>
      <c r="E101" s="195">
        <v>37</v>
      </c>
      <c r="F101" s="17"/>
      <c r="G101" s="3"/>
      <c r="H101" s="2"/>
      <c r="I101" s="307">
        <f t="shared" si="4"/>
        <v>0</v>
      </c>
      <c r="J101" s="307">
        <f t="shared" si="5"/>
        <v>0</v>
      </c>
      <c r="K101" s="307">
        <f t="shared" si="6"/>
        <v>0</v>
      </c>
    </row>
    <row r="102" spans="1:11" ht="27" thickBot="1">
      <c r="A102" s="11">
        <v>97</v>
      </c>
      <c r="B102" s="213">
        <v>210192571</v>
      </c>
      <c r="C102" s="116" t="s">
        <v>60</v>
      </c>
      <c r="D102" s="36" t="s">
        <v>38</v>
      </c>
      <c r="E102" s="195">
        <v>240</v>
      </c>
      <c r="F102" s="17"/>
      <c r="G102" s="3"/>
      <c r="H102" s="2"/>
      <c r="I102" s="307">
        <f t="shared" si="4"/>
        <v>0</v>
      </c>
      <c r="J102" s="307">
        <f t="shared" si="5"/>
        <v>0</v>
      </c>
      <c r="K102" s="307">
        <f t="shared" si="6"/>
        <v>0</v>
      </c>
    </row>
    <row r="103" spans="1:11" ht="13.8" thickBot="1">
      <c r="A103" s="11">
        <v>98</v>
      </c>
      <c r="B103" s="213"/>
      <c r="C103" s="235" t="s">
        <v>42</v>
      </c>
      <c r="D103" s="36" t="s">
        <v>43</v>
      </c>
      <c r="E103" s="195">
        <v>1</v>
      </c>
      <c r="F103" s="17"/>
      <c r="G103" s="3"/>
      <c r="H103" s="2"/>
      <c r="I103" s="307">
        <f t="shared" si="4"/>
        <v>0</v>
      </c>
      <c r="J103" s="307">
        <f t="shared" si="5"/>
        <v>0</v>
      </c>
      <c r="K103" s="307">
        <f t="shared" si="6"/>
        <v>0</v>
      </c>
    </row>
    <row r="104" spans="1:11" ht="13.8" thickBot="1">
      <c r="A104" s="11">
        <v>99</v>
      </c>
      <c r="B104" s="213"/>
      <c r="C104" s="229" t="s">
        <v>80</v>
      </c>
      <c r="D104" s="36" t="s">
        <v>38</v>
      </c>
      <c r="E104" s="195">
        <v>1</v>
      </c>
      <c r="F104" s="17"/>
      <c r="G104" s="3"/>
      <c r="H104" s="2"/>
      <c r="I104" s="307">
        <f t="shared" si="4"/>
        <v>0</v>
      </c>
      <c r="J104" s="307">
        <f t="shared" si="5"/>
        <v>0</v>
      </c>
      <c r="K104" s="307">
        <f t="shared" si="6"/>
        <v>0</v>
      </c>
    </row>
    <row r="105" spans="1:11" ht="13.8" thickBot="1">
      <c r="A105" s="11">
        <v>100</v>
      </c>
      <c r="B105" s="213"/>
      <c r="C105" s="229" t="s">
        <v>44</v>
      </c>
      <c r="D105" s="36" t="s">
        <v>38</v>
      </c>
      <c r="E105" s="195">
        <v>8</v>
      </c>
      <c r="F105" s="17"/>
      <c r="G105" s="3"/>
      <c r="H105" s="2"/>
      <c r="I105" s="307">
        <f t="shared" si="4"/>
        <v>0</v>
      </c>
      <c r="J105" s="307">
        <f t="shared" si="5"/>
        <v>0</v>
      </c>
      <c r="K105" s="307">
        <f t="shared" si="6"/>
        <v>0</v>
      </c>
    </row>
    <row r="106" spans="1:11" ht="13.8" thickBot="1">
      <c r="A106" s="11">
        <v>101</v>
      </c>
      <c r="B106" s="213">
        <v>210020101</v>
      </c>
      <c r="C106" s="229" t="s">
        <v>61</v>
      </c>
      <c r="D106" s="36" t="s">
        <v>38</v>
      </c>
      <c r="E106" s="195">
        <v>400</v>
      </c>
      <c r="F106" s="17"/>
      <c r="G106" s="3"/>
      <c r="H106" s="2"/>
      <c r="I106" s="307">
        <f t="shared" si="4"/>
        <v>0</v>
      </c>
      <c r="J106" s="307">
        <f t="shared" si="5"/>
        <v>0</v>
      </c>
      <c r="K106" s="307">
        <f t="shared" si="6"/>
        <v>0</v>
      </c>
    </row>
    <row r="107" spans="1:11" ht="27" thickBot="1">
      <c r="A107" s="11">
        <v>102</v>
      </c>
      <c r="B107" s="213">
        <v>210020121</v>
      </c>
      <c r="C107" s="116" t="s">
        <v>62</v>
      </c>
      <c r="D107" s="36" t="s">
        <v>38</v>
      </c>
      <c r="E107" s="195">
        <v>200</v>
      </c>
      <c r="F107" s="17"/>
      <c r="G107" s="3"/>
      <c r="H107" s="2"/>
      <c r="I107" s="307">
        <f t="shared" si="4"/>
        <v>0</v>
      </c>
      <c r="J107" s="307">
        <f t="shared" si="5"/>
        <v>0</v>
      </c>
      <c r="K107" s="307">
        <f t="shared" si="6"/>
        <v>0</v>
      </c>
    </row>
    <row r="108" spans="1:11" ht="27" thickBot="1">
      <c r="A108" s="11">
        <v>103</v>
      </c>
      <c r="B108" s="213">
        <v>210011306</v>
      </c>
      <c r="C108" s="116" t="s">
        <v>64</v>
      </c>
      <c r="D108" s="36" t="s">
        <v>38</v>
      </c>
      <c r="E108" s="195">
        <v>740</v>
      </c>
      <c r="F108" s="17"/>
      <c r="G108" s="3"/>
      <c r="H108" s="2"/>
      <c r="I108" s="307">
        <f t="shared" si="4"/>
        <v>0</v>
      </c>
      <c r="J108" s="307">
        <f t="shared" si="5"/>
        <v>0</v>
      </c>
      <c r="K108" s="307">
        <f t="shared" si="6"/>
        <v>0</v>
      </c>
    </row>
    <row r="109" spans="1:11" ht="13.8" thickBot="1">
      <c r="A109" s="11">
        <v>104</v>
      </c>
      <c r="B109" s="213"/>
      <c r="C109" s="116" t="s">
        <v>65</v>
      </c>
      <c r="D109" s="36" t="s">
        <v>38</v>
      </c>
      <c r="E109" s="195">
        <v>300</v>
      </c>
      <c r="F109" s="17"/>
      <c r="G109" s="3"/>
      <c r="H109" s="2"/>
      <c r="I109" s="307">
        <f t="shared" si="4"/>
        <v>0</v>
      </c>
      <c r="J109" s="307">
        <f t="shared" si="5"/>
        <v>0</v>
      </c>
      <c r="K109" s="307">
        <f t="shared" si="6"/>
        <v>0</v>
      </c>
    </row>
    <row r="110" spans="1:11" ht="27" thickBot="1">
      <c r="A110" s="11">
        <v>105</v>
      </c>
      <c r="B110" s="213"/>
      <c r="C110" s="116" t="s">
        <v>66</v>
      </c>
      <c r="D110" s="36" t="s">
        <v>38</v>
      </c>
      <c r="E110" s="195">
        <v>50</v>
      </c>
      <c r="F110" s="17"/>
      <c r="G110" s="1"/>
      <c r="H110" s="2"/>
      <c r="I110" s="307">
        <f t="shared" si="4"/>
        <v>0</v>
      </c>
      <c r="J110" s="307">
        <f t="shared" si="5"/>
        <v>0</v>
      </c>
      <c r="K110" s="307">
        <f t="shared" si="6"/>
        <v>0</v>
      </c>
    </row>
    <row r="111" spans="1:11" ht="13.8" thickBot="1">
      <c r="A111" s="11">
        <v>106</v>
      </c>
      <c r="B111" s="213">
        <v>210950101</v>
      </c>
      <c r="C111" s="116" t="s">
        <v>45</v>
      </c>
      <c r="D111" s="36" t="s">
        <v>38</v>
      </c>
      <c r="E111" s="195">
        <v>300</v>
      </c>
      <c r="F111" s="17"/>
      <c r="G111" s="1"/>
      <c r="H111" s="2"/>
      <c r="I111" s="307">
        <f t="shared" si="4"/>
        <v>0</v>
      </c>
      <c r="J111" s="307">
        <f t="shared" si="5"/>
        <v>0</v>
      </c>
      <c r="K111" s="307">
        <f t="shared" si="6"/>
        <v>0</v>
      </c>
    </row>
    <row r="112" spans="1:11" ht="13.8" thickBot="1">
      <c r="A112" s="11">
        <v>107</v>
      </c>
      <c r="B112" s="213"/>
      <c r="C112" s="229" t="s">
        <v>46</v>
      </c>
      <c r="D112" s="36" t="s">
        <v>47</v>
      </c>
      <c r="E112" s="195">
        <v>10</v>
      </c>
      <c r="F112" s="17"/>
      <c r="G112" s="1"/>
      <c r="H112" s="2"/>
      <c r="I112" s="307">
        <f t="shared" si="4"/>
        <v>0</v>
      </c>
      <c r="J112" s="307">
        <f t="shared" si="5"/>
        <v>0</v>
      </c>
      <c r="K112" s="307">
        <f t="shared" si="6"/>
        <v>0</v>
      </c>
    </row>
    <row r="113" spans="1:11" ht="13.8" thickBot="1">
      <c r="A113" s="11">
        <v>108</v>
      </c>
      <c r="B113" s="213"/>
      <c r="C113" s="229" t="s">
        <v>79</v>
      </c>
      <c r="D113" s="36" t="s">
        <v>48</v>
      </c>
      <c r="E113" s="195">
        <v>25</v>
      </c>
      <c r="F113" s="17"/>
      <c r="G113" s="1"/>
      <c r="H113" s="2"/>
      <c r="I113" s="307">
        <f t="shared" si="4"/>
        <v>0</v>
      </c>
      <c r="J113" s="307">
        <f t="shared" si="5"/>
        <v>0</v>
      </c>
      <c r="K113" s="307">
        <f t="shared" si="6"/>
        <v>0</v>
      </c>
    </row>
    <row r="114" spans="1:11" ht="13.8" thickBot="1">
      <c r="A114" s="11">
        <v>109</v>
      </c>
      <c r="B114" s="213">
        <v>210190052</v>
      </c>
      <c r="C114" s="229" t="s">
        <v>49</v>
      </c>
      <c r="D114" s="36" t="s">
        <v>38</v>
      </c>
      <c r="E114" s="195">
        <v>1</v>
      </c>
      <c r="F114" s="17"/>
      <c r="G114" s="1"/>
      <c r="H114" s="2"/>
      <c r="I114" s="307">
        <f t="shared" si="4"/>
        <v>0</v>
      </c>
      <c r="J114" s="307">
        <f t="shared" si="5"/>
        <v>0</v>
      </c>
      <c r="K114" s="307">
        <f t="shared" si="6"/>
        <v>0</v>
      </c>
    </row>
    <row r="115" spans="1:11" ht="13.8" thickBot="1">
      <c r="A115" s="11">
        <v>110</v>
      </c>
      <c r="B115" s="213"/>
      <c r="C115" s="229" t="s">
        <v>72</v>
      </c>
      <c r="D115" s="36" t="s">
        <v>38</v>
      </c>
      <c r="E115" s="195">
        <v>5</v>
      </c>
      <c r="F115" s="17"/>
      <c r="G115" s="1"/>
      <c r="H115" s="2"/>
      <c r="I115" s="307">
        <f t="shared" si="4"/>
        <v>0</v>
      </c>
      <c r="J115" s="307">
        <f t="shared" si="5"/>
        <v>0</v>
      </c>
      <c r="K115" s="307">
        <f t="shared" si="6"/>
        <v>0</v>
      </c>
    </row>
    <row r="116" spans="1:11" ht="13.8" thickBot="1">
      <c r="A116" s="11">
        <v>111</v>
      </c>
      <c r="B116" s="213">
        <v>210411181</v>
      </c>
      <c r="C116" s="229" t="s">
        <v>53</v>
      </c>
      <c r="D116" s="36" t="s">
        <v>38</v>
      </c>
      <c r="E116" s="195">
        <v>5</v>
      </c>
      <c r="F116" s="17"/>
      <c r="G116" s="1"/>
      <c r="H116" s="2"/>
      <c r="I116" s="307">
        <f t="shared" si="4"/>
        <v>0</v>
      </c>
      <c r="J116" s="307">
        <f t="shared" si="5"/>
        <v>0</v>
      </c>
      <c r="K116" s="307">
        <f t="shared" si="6"/>
        <v>0</v>
      </c>
    </row>
    <row r="117" spans="1:11" ht="13.8" thickBot="1">
      <c r="A117" s="11">
        <v>112</v>
      </c>
      <c r="B117" s="213"/>
      <c r="C117" s="229" t="s">
        <v>73</v>
      </c>
      <c r="D117" s="36" t="s">
        <v>38</v>
      </c>
      <c r="E117" s="195">
        <v>1</v>
      </c>
      <c r="F117" s="17"/>
      <c r="G117" s="1"/>
      <c r="H117" s="2"/>
      <c r="I117" s="307">
        <f t="shared" si="4"/>
        <v>0</v>
      </c>
      <c r="J117" s="307">
        <f t="shared" si="5"/>
        <v>0</v>
      </c>
      <c r="K117" s="307">
        <f t="shared" si="6"/>
        <v>0</v>
      </c>
    </row>
    <row r="118" spans="1:11" ht="13.8" thickBot="1">
      <c r="A118" s="11">
        <v>113</v>
      </c>
      <c r="B118" s="213">
        <v>210411181</v>
      </c>
      <c r="C118" s="229" t="s">
        <v>53</v>
      </c>
      <c r="D118" s="36" t="s">
        <v>38</v>
      </c>
      <c r="E118" s="195">
        <v>1</v>
      </c>
      <c r="F118" s="17"/>
      <c r="G118" s="1"/>
      <c r="H118" s="2"/>
      <c r="I118" s="307">
        <f t="shared" si="4"/>
        <v>0</v>
      </c>
      <c r="J118" s="307">
        <f t="shared" si="5"/>
        <v>0</v>
      </c>
      <c r="K118" s="307">
        <f t="shared" si="6"/>
        <v>0</v>
      </c>
    </row>
    <row r="119" spans="1:11" ht="13.8" thickBot="1">
      <c r="A119" s="11">
        <v>114</v>
      </c>
      <c r="B119" s="213">
        <v>210220030</v>
      </c>
      <c r="C119" s="229" t="s">
        <v>74</v>
      </c>
      <c r="D119" s="36" t="s">
        <v>38</v>
      </c>
      <c r="E119" s="195">
        <v>2</v>
      </c>
      <c r="F119" s="17"/>
      <c r="G119" s="1"/>
      <c r="H119" s="2"/>
      <c r="I119" s="307">
        <f t="shared" si="4"/>
        <v>0</v>
      </c>
      <c r="J119" s="307">
        <f t="shared" si="5"/>
        <v>0</v>
      </c>
      <c r="K119" s="307">
        <f t="shared" si="6"/>
        <v>0</v>
      </c>
    </row>
    <row r="120" spans="1:11" ht="13.8" thickBot="1">
      <c r="A120" s="11">
        <v>115</v>
      </c>
      <c r="B120" s="213">
        <v>210800647</v>
      </c>
      <c r="C120" s="229" t="s">
        <v>78</v>
      </c>
      <c r="D120" s="36" t="s">
        <v>31</v>
      </c>
      <c r="E120" s="195">
        <v>20</v>
      </c>
      <c r="F120" s="17"/>
      <c r="G120" s="1"/>
      <c r="H120" s="2"/>
      <c r="I120" s="307">
        <f t="shared" si="4"/>
        <v>0</v>
      </c>
      <c r="J120" s="307">
        <f t="shared" si="5"/>
        <v>0</v>
      </c>
      <c r="K120" s="307">
        <f t="shared" si="6"/>
        <v>0</v>
      </c>
    </row>
    <row r="121" spans="1:11" ht="13.8" thickBot="1">
      <c r="A121" s="11">
        <v>116</v>
      </c>
      <c r="B121" s="213">
        <v>210190002</v>
      </c>
      <c r="C121" s="229" t="s">
        <v>75</v>
      </c>
      <c r="D121" s="36" t="s">
        <v>38</v>
      </c>
      <c r="E121" s="195">
        <v>2</v>
      </c>
      <c r="F121" s="17"/>
      <c r="G121" s="1"/>
      <c r="H121" s="2"/>
      <c r="I121" s="307">
        <f t="shared" si="4"/>
        <v>0</v>
      </c>
      <c r="J121" s="307">
        <f t="shared" si="5"/>
        <v>0</v>
      </c>
      <c r="K121" s="307">
        <f t="shared" si="6"/>
        <v>0</v>
      </c>
    </row>
    <row r="122" spans="1:11" ht="27" thickBot="1">
      <c r="A122" s="11">
        <v>117</v>
      </c>
      <c r="B122" s="213">
        <v>210140431</v>
      </c>
      <c r="C122" s="229" t="s">
        <v>76</v>
      </c>
      <c r="D122" s="36" t="s">
        <v>38</v>
      </c>
      <c r="E122" s="195">
        <v>4</v>
      </c>
      <c r="F122" s="17"/>
      <c r="G122" s="1"/>
      <c r="H122" s="2"/>
      <c r="I122" s="307">
        <f t="shared" si="4"/>
        <v>0</v>
      </c>
      <c r="J122" s="307">
        <f t="shared" si="5"/>
        <v>0</v>
      </c>
      <c r="K122" s="307">
        <f t="shared" si="6"/>
        <v>0</v>
      </c>
    </row>
    <row r="123" spans="1:11" ht="13.8" thickBot="1">
      <c r="A123" s="11">
        <v>118</v>
      </c>
      <c r="B123" s="221">
        <v>210110045</v>
      </c>
      <c r="C123" s="263" t="s">
        <v>77</v>
      </c>
      <c r="D123" s="206" t="s">
        <v>38</v>
      </c>
      <c r="E123" s="207">
        <v>23</v>
      </c>
      <c r="F123" s="18"/>
      <c r="G123" s="19"/>
      <c r="H123" s="20"/>
      <c r="I123" s="307">
        <f t="shared" si="4"/>
        <v>0</v>
      </c>
      <c r="J123" s="307">
        <f t="shared" si="5"/>
        <v>0</v>
      </c>
      <c r="K123" s="307">
        <f t="shared" si="6"/>
        <v>0</v>
      </c>
    </row>
    <row r="124" spans="1:11" ht="13.8" thickBot="1">
      <c r="A124" s="26"/>
      <c r="B124" s="222"/>
      <c r="C124" s="225"/>
      <c r="D124" s="26"/>
      <c r="E124" s="62"/>
      <c r="F124" s="27"/>
      <c r="G124" s="27"/>
      <c r="H124" s="27"/>
      <c r="I124" s="27"/>
      <c r="J124" s="27"/>
      <c r="K124" s="27"/>
    </row>
    <row r="125" spans="1:11" ht="13.8" thickBot="1">
      <c r="A125" s="28"/>
      <c r="B125" s="223"/>
      <c r="C125" s="264" t="s">
        <v>8</v>
      </c>
      <c r="D125" s="265"/>
      <c r="E125" s="265"/>
      <c r="F125" s="266"/>
      <c r="G125" s="266"/>
      <c r="H125" s="266"/>
      <c r="I125" s="363">
        <f>SUM(I6:I123)</f>
        <v>0</v>
      </c>
      <c r="J125" s="364">
        <f t="shared" ref="J125:K125" si="7">SUM(J6:J123)</f>
        <v>0</v>
      </c>
      <c r="K125" s="365">
        <f t="shared" si="7"/>
        <v>0</v>
      </c>
    </row>
    <row r="126" spans="1:11" ht="13.8" thickBot="1">
      <c r="A126" s="267"/>
      <c r="B126" s="224"/>
      <c r="C126" s="225"/>
      <c r="D126" s="26"/>
      <c r="E126" s="26"/>
      <c r="F126" s="268"/>
      <c r="G126" s="268"/>
      <c r="H126" s="268"/>
      <c r="I126" s="12"/>
      <c r="J126" s="12"/>
      <c r="K126" s="12"/>
    </row>
    <row r="127" spans="1:11">
      <c r="A127" s="224"/>
      <c r="B127" s="224"/>
      <c r="C127" s="312" t="s">
        <v>362</v>
      </c>
      <c r="D127" s="316"/>
      <c r="E127" s="316"/>
      <c r="F127" s="316"/>
      <c r="G127" s="317"/>
      <c r="H127" s="273"/>
      <c r="I127" s="224"/>
      <c r="J127" s="224"/>
      <c r="K127" s="224"/>
    </row>
    <row r="128" spans="1:11">
      <c r="A128" s="224"/>
      <c r="B128" s="224"/>
      <c r="C128" s="416"/>
      <c r="D128" s="415"/>
      <c r="E128" s="415"/>
      <c r="F128" s="417"/>
      <c r="G128" s="317"/>
      <c r="H128" s="273"/>
      <c r="I128" s="224"/>
      <c r="J128" s="224"/>
      <c r="K128" s="224"/>
    </row>
    <row r="129" spans="1:11">
      <c r="A129" s="267"/>
      <c r="B129" s="225"/>
      <c r="C129" s="313" t="s">
        <v>6</v>
      </c>
      <c r="D129" s="330"/>
      <c r="E129" s="311"/>
      <c r="F129" s="311">
        <f>$I$125</f>
        <v>0</v>
      </c>
      <c r="G129" s="317"/>
      <c r="H129" s="273"/>
      <c r="I129" s="276"/>
      <c r="J129" s="269"/>
      <c r="K129" s="269"/>
    </row>
    <row r="130" spans="1:11">
      <c r="A130" s="267"/>
      <c r="B130" s="225"/>
      <c r="C130" s="313" t="s">
        <v>20</v>
      </c>
      <c r="D130" s="415"/>
      <c r="E130" s="415"/>
      <c r="F130" s="328"/>
      <c r="G130" s="317"/>
      <c r="H130" s="273"/>
      <c r="I130" s="276"/>
      <c r="J130" s="269"/>
      <c r="K130" s="269"/>
    </row>
    <row r="131" spans="1:11">
      <c r="A131" s="267"/>
      <c r="B131" s="225"/>
      <c r="C131" s="314" t="s">
        <v>24</v>
      </c>
      <c r="D131" s="381">
        <f>F129+F130</f>
        <v>0</v>
      </c>
      <c r="E131" s="381"/>
      <c r="F131" s="382"/>
      <c r="G131" s="317"/>
      <c r="H131" s="273"/>
      <c r="I131" s="276"/>
      <c r="J131" s="269"/>
      <c r="K131" s="269"/>
    </row>
    <row r="132" spans="1:11">
      <c r="A132" s="267"/>
      <c r="B132" s="225"/>
      <c r="C132" s="314"/>
      <c r="D132" s="413"/>
      <c r="E132" s="413"/>
      <c r="F132" s="329"/>
      <c r="G132" s="317"/>
      <c r="H132" s="273"/>
      <c r="I132" s="276"/>
      <c r="J132" s="12"/>
      <c r="K132" s="269"/>
    </row>
    <row r="133" spans="1:11">
      <c r="A133" s="267"/>
      <c r="B133" s="225"/>
      <c r="C133" s="313" t="s">
        <v>10</v>
      </c>
      <c r="D133" s="330"/>
      <c r="E133" s="311"/>
      <c r="F133" s="311">
        <f>$J$125</f>
        <v>0</v>
      </c>
      <c r="G133" s="317"/>
      <c r="H133" s="273"/>
      <c r="I133" s="276"/>
      <c r="J133" s="269"/>
      <c r="K133" s="269"/>
    </row>
    <row r="134" spans="1:11">
      <c r="A134" s="267"/>
      <c r="B134" s="225"/>
      <c r="C134" s="313" t="s">
        <v>29</v>
      </c>
      <c r="D134" s="330"/>
      <c r="E134" s="311"/>
      <c r="F134" s="311">
        <f>$K$125</f>
        <v>0</v>
      </c>
      <c r="G134" s="317"/>
      <c r="H134" s="273"/>
      <c r="I134" s="276"/>
      <c r="J134" s="269"/>
      <c r="K134" s="269"/>
    </row>
    <row r="135" spans="1:11">
      <c r="A135" s="267"/>
      <c r="B135" s="225"/>
      <c r="C135" s="313" t="s">
        <v>30</v>
      </c>
      <c r="D135" s="415"/>
      <c r="E135" s="415"/>
      <c r="F135" s="328"/>
      <c r="G135" s="317"/>
      <c r="H135" s="273"/>
      <c r="I135" s="276"/>
      <c r="J135" s="269"/>
      <c r="K135" s="269"/>
    </row>
    <row r="136" spans="1:11">
      <c r="A136" s="272"/>
      <c r="B136" s="225"/>
      <c r="C136" s="313" t="s">
        <v>12</v>
      </c>
      <c r="D136" s="415"/>
      <c r="E136" s="415"/>
      <c r="F136" s="328"/>
      <c r="G136" s="317"/>
      <c r="H136" s="273"/>
      <c r="I136" s="276"/>
      <c r="J136" s="269"/>
      <c r="K136" s="269"/>
    </row>
    <row r="137" spans="1:11">
      <c r="A137" s="272"/>
      <c r="B137" s="225"/>
      <c r="C137" s="313" t="s">
        <v>13</v>
      </c>
      <c r="D137" s="415"/>
      <c r="E137" s="415"/>
      <c r="F137" s="328"/>
      <c r="G137" s="317"/>
      <c r="H137" s="273"/>
      <c r="I137" s="276"/>
      <c r="J137" s="269"/>
      <c r="K137" s="269"/>
    </row>
    <row r="138" spans="1:11">
      <c r="A138" s="272"/>
      <c r="B138" s="225"/>
      <c r="C138" s="314" t="s">
        <v>25</v>
      </c>
      <c r="D138" s="383">
        <f>SUM(F133:F137)</f>
        <v>0</v>
      </c>
      <c r="E138" s="383"/>
      <c r="F138" s="384"/>
      <c r="G138" s="317"/>
      <c r="H138" s="273"/>
      <c r="I138" s="276"/>
      <c r="J138" s="269"/>
      <c r="K138" s="269"/>
    </row>
    <row r="139" spans="1:11">
      <c r="A139" s="272"/>
      <c r="B139" s="225"/>
      <c r="C139" s="412"/>
      <c r="D139" s="413"/>
      <c r="E139" s="413"/>
      <c r="F139" s="414"/>
      <c r="G139" s="317"/>
      <c r="H139" s="273"/>
      <c r="I139" s="276"/>
      <c r="J139" s="269"/>
      <c r="K139" s="269"/>
    </row>
    <row r="140" spans="1:11">
      <c r="A140" s="272"/>
      <c r="B140" s="225"/>
      <c r="C140" s="313" t="s">
        <v>14</v>
      </c>
      <c r="D140" s="415"/>
      <c r="E140" s="415"/>
      <c r="F140" s="328"/>
      <c r="G140" s="317"/>
      <c r="H140" s="273"/>
      <c r="I140" s="276"/>
      <c r="J140" s="269"/>
      <c r="K140" s="269"/>
    </row>
    <row r="141" spans="1:11">
      <c r="A141" s="272"/>
      <c r="B141" s="225"/>
      <c r="C141" s="313" t="s">
        <v>26</v>
      </c>
      <c r="D141" s="415"/>
      <c r="E141" s="415"/>
      <c r="F141" s="328"/>
      <c r="G141" s="317"/>
      <c r="H141" s="273"/>
      <c r="I141" s="276"/>
      <c r="J141" s="269"/>
      <c r="K141" s="269"/>
    </row>
    <row r="142" spans="1:11">
      <c r="A142" s="272"/>
      <c r="B142" s="225"/>
      <c r="C142" s="314" t="s">
        <v>28</v>
      </c>
      <c r="D142" s="385">
        <f>SUM(F140:F141)</f>
        <v>0</v>
      </c>
      <c r="E142" s="385"/>
      <c r="F142" s="386"/>
      <c r="G142" s="317"/>
      <c r="H142" s="273"/>
      <c r="I142" s="276"/>
      <c r="J142" s="269"/>
      <c r="K142" s="269"/>
    </row>
    <row r="143" spans="1:11">
      <c r="A143" s="272"/>
      <c r="B143" s="225"/>
      <c r="C143" s="412"/>
      <c r="D143" s="413"/>
      <c r="E143" s="413"/>
      <c r="F143" s="414"/>
      <c r="G143" s="317"/>
      <c r="H143" s="273"/>
      <c r="I143" s="269"/>
      <c r="J143" s="269"/>
      <c r="K143" s="269"/>
    </row>
    <row r="144" spans="1:11">
      <c r="A144" s="272"/>
      <c r="B144" s="225"/>
      <c r="C144" s="412"/>
      <c r="D144" s="413"/>
      <c r="E144" s="413"/>
      <c r="F144" s="414"/>
      <c r="G144" s="317"/>
      <c r="H144" s="273"/>
      <c r="I144" s="275"/>
      <c r="J144" s="275"/>
      <c r="K144" s="275"/>
    </row>
    <row r="145" spans="1:11">
      <c r="A145" s="272"/>
      <c r="B145" s="225"/>
      <c r="C145" s="315" t="s">
        <v>15</v>
      </c>
      <c r="D145" s="415"/>
      <c r="E145" s="415"/>
      <c r="F145" s="328"/>
      <c r="G145" s="317"/>
      <c r="H145" s="273"/>
      <c r="I145" s="269"/>
      <c r="J145" s="275"/>
      <c r="K145" s="275"/>
    </row>
    <row r="146" spans="1:11">
      <c r="A146" s="272"/>
      <c r="B146" s="225"/>
      <c r="C146" s="315" t="s">
        <v>16</v>
      </c>
      <c r="D146" s="415"/>
      <c r="E146" s="415"/>
      <c r="F146" s="328"/>
      <c r="G146" s="317"/>
      <c r="H146" s="273"/>
      <c r="I146" s="269"/>
      <c r="J146" s="269"/>
      <c r="K146" s="269"/>
    </row>
    <row r="147" spans="1:11">
      <c r="A147" s="272"/>
      <c r="B147" s="225"/>
      <c r="C147" s="315" t="s">
        <v>17</v>
      </c>
      <c r="D147" s="415"/>
      <c r="E147" s="415"/>
      <c r="F147" s="328"/>
      <c r="G147" s="317"/>
      <c r="H147" s="273"/>
      <c r="I147" s="269"/>
      <c r="J147" s="269"/>
      <c r="K147" s="269"/>
    </row>
    <row r="148" spans="1:11">
      <c r="A148" s="272"/>
      <c r="B148" s="225"/>
      <c r="C148" s="315" t="s">
        <v>18</v>
      </c>
      <c r="D148" s="415"/>
      <c r="E148" s="415"/>
      <c r="F148" s="328"/>
      <c r="G148" s="317"/>
      <c r="H148" s="273"/>
      <c r="I148" s="269"/>
      <c r="J148" s="276"/>
      <c r="K148" s="276"/>
    </row>
    <row r="149" spans="1:11">
      <c r="A149" s="272"/>
      <c r="B149" s="225"/>
      <c r="C149" s="315" t="s">
        <v>27</v>
      </c>
      <c r="D149" s="415"/>
      <c r="E149" s="415"/>
      <c r="F149" s="328"/>
      <c r="G149" s="317"/>
      <c r="H149" s="273"/>
      <c r="I149" s="269"/>
      <c r="J149" s="276"/>
      <c r="K149" s="276"/>
    </row>
    <row r="150" spans="1:11">
      <c r="A150" s="277"/>
      <c r="B150" s="225"/>
      <c r="C150" s="315" t="s">
        <v>19</v>
      </c>
      <c r="D150" s="415"/>
      <c r="E150" s="415"/>
      <c r="F150" s="328"/>
      <c r="G150" s="317"/>
      <c r="H150" s="273"/>
      <c r="I150" s="269"/>
      <c r="J150" s="276"/>
      <c r="K150" s="276"/>
    </row>
    <row r="151" spans="1:11">
      <c r="A151" s="272"/>
      <c r="B151" s="224"/>
      <c r="C151" s="314" t="s">
        <v>22</v>
      </c>
      <c r="D151" s="383">
        <f>SUM(F145:F150)</f>
        <v>0</v>
      </c>
      <c r="E151" s="383"/>
      <c r="F151" s="384"/>
      <c r="G151" s="317"/>
      <c r="H151" s="273"/>
      <c r="I151" s="270"/>
      <c r="J151" s="276"/>
      <c r="K151" s="276"/>
    </row>
    <row r="152" spans="1:11" ht="13.8" thickBot="1">
      <c r="A152" s="272"/>
      <c r="B152" s="224"/>
      <c r="C152" s="412"/>
      <c r="D152" s="413"/>
      <c r="E152" s="413"/>
      <c r="F152" s="414"/>
      <c r="G152" s="317"/>
      <c r="H152" s="273"/>
      <c r="I152" s="270"/>
      <c r="J152" s="276"/>
      <c r="K152" s="276"/>
    </row>
    <row r="153" spans="1:11" ht="21.6" thickBot="1">
      <c r="A153" s="272"/>
      <c r="B153" s="225"/>
      <c r="C153" s="320" t="s">
        <v>365</v>
      </c>
      <c r="D153" s="378">
        <f>D131+D138+D142+D151</f>
        <v>0</v>
      </c>
      <c r="E153" s="379"/>
      <c r="F153" s="380"/>
      <c r="G153" s="318"/>
      <c r="H153" s="278"/>
      <c r="I153" s="278"/>
      <c r="J153" s="275"/>
      <c r="K153" s="276"/>
    </row>
    <row r="154" spans="1:11">
      <c r="A154" s="272"/>
      <c r="B154" s="225"/>
      <c r="C154" s="225"/>
      <c r="D154" s="62"/>
      <c r="E154" s="62"/>
      <c r="F154" s="271"/>
      <c r="G154" s="271"/>
      <c r="H154" s="271"/>
      <c r="I154" s="276"/>
      <c r="J154" s="276"/>
      <c r="K154" s="276"/>
    </row>
    <row r="155" spans="1:11" ht="15">
      <c r="A155" s="272"/>
      <c r="B155" s="331" t="s">
        <v>363</v>
      </c>
      <c r="C155" s="225"/>
      <c r="D155" s="62"/>
      <c r="E155" s="62"/>
      <c r="F155" s="271"/>
      <c r="G155" s="271"/>
      <c r="H155" s="271"/>
      <c r="I155" s="276"/>
      <c r="J155" s="276"/>
      <c r="K155" s="276"/>
    </row>
    <row r="156" spans="1:11">
      <c r="A156" s="272"/>
      <c r="B156" s="225"/>
      <c r="C156" s="225"/>
      <c r="D156" s="62"/>
      <c r="E156" s="62"/>
      <c r="F156" s="271"/>
      <c r="G156" s="271"/>
      <c r="H156" s="271"/>
      <c r="I156" s="276"/>
      <c r="J156" s="276"/>
      <c r="K156" s="276"/>
    </row>
    <row r="157" spans="1:11">
      <c r="A157" s="272"/>
      <c r="B157" s="225"/>
      <c r="C157" s="280"/>
      <c r="D157" s="281"/>
      <c r="E157" s="281"/>
      <c r="F157" s="281"/>
      <c r="G157" s="281"/>
      <c r="H157" s="281"/>
      <c r="I157" s="281"/>
      <c r="J157" s="282"/>
      <c r="K157" s="282"/>
    </row>
  </sheetData>
  <mergeCells count="24">
    <mergeCell ref="C128:F128"/>
    <mergeCell ref="D151:F151"/>
    <mergeCell ref="D145:E150"/>
    <mergeCell ref="D130:E130"/>
    <mergeCell ref="D132:E132"/>
    <mergeCell ref="C144:F144"/>
    <mergeCell ref="C143:F143"/>
    <mergeCell ref="C139:F139"/>
    <mergeCell ref="D153:F153"/>
    <mergeCell ref="D131:F131"/>
    <mergeCell ref="D138:F138"/>
    <mergeCell ref="D142:F142"/>
    <mergeCell ref="A1:A3"/>
    <mergeCell ref="B1:B3"/>
    <mergeCell ref="C1:C3"/>
    <mergeCell ref="D1:K3"/>
    <mergeCell ref="F4:H4"/>
    <mergeCell ref="I4:K4"/>
    <mergeCell ref="C60:H60"/>
    <mergeCell ref="C76:H76"/>
    <mergeCell ref="C81:H81"/>
    <mergeCell ref="C152:F152"/>
    <mergeCell ref="D135:E137"/>
    <mergeCell ref="D140:E141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89" fitToHeight="0" orientation="landscape" horizontalDpi="300" verticalDpi="300" r:id="rId1"/>
  <headerFooter alignWithMargins="0">
    <oddHeader xml:space="preserve">&amp;L    &amp;RAkcia : </oddHeader>
    <oddFooter>&amp;LDátum:
Tlač:&amp;C&amp;P/&amp;N</oddFooter>
  </headerFooter>
  <rowBreaks count="1" manualBreakCount="1">
    <brk id="1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fitToPage="1"/>
  </sheetPr>
  <dimension ref="A1:K181"/>
  <sheetViews>
    <sheetView view="pageBreakPreview" zoomScale="70" zoomScaleNormal="100" zoomScaleSheetLayoutView="70" workbookViewId="0">
      <pane ySplit="5" topLeftCell="A123" activePane="bottomLeft" state="frozen"/>
      <selection pane="bottomLeft" activeCell="L156" sqref="L156"/>
    </sheetView>
  </sheetViews>
  <sheetFormatPr defaultColWidth="9.109375" defaultRowHeight="13.2"/>
  <cols>
    <col min="1" max="1" width="4.88671875" style="258" bestFit="1" customWidth="1"/>
    <col min="2" max="2" width="14.5546875" style="219" bestFit="1" customWidth="1"/>
    <col min="3" max="3" width="44.109375" style="219" bestFit="1" customWidth="1"/>
    <col min="4" max="4" width="6.33203125" style="259" bestFit="1" customWidth="1"/>
    <col min="5" max="5" width="8.88671875" style="259" bestFit="1" customWidth="1"/>
    <col min="6" max="6" width="9.44140625" style="260" bestFit="1" customWidth="1"/>
    <col min="7" max="7" width="12" style="260" bestFit="1" customWidth="1"/>
    <col min="8" max="8" width="11" style="260" bestFit="1" customWidth="1"/>
    <col min="9" max="9" width="11.6640625" style="261" bestFit="1" customWidth="1"/>
    <col min="10" max="11" width="12" style="261" bestFit="1" customWidth="1"/>
    <col min="12" max="16384" width="9.109375" style="227"/>
  </cols>
  <sheetData>
    <row r="1" spans="1:11">
      <c r="A1" s="387"/>
      <c r="B1" s="390" t="s">
        <v>23</v>
      </c>
      <c r="C1" s="390" t="s">
        <v>52</v>
      </c>
      <c r="D1" s="393"/>
      <c r="E1" s="393"/>
      <c r="F1" s="393"/>
      <c r="G1" s="393"/>
      <c r="H1" s="393"/>
      <c r="I1" s="393"/>
      <c r="J1" s="393"/>
      <c r="K1" s="394"/>
    </row>
    <row r="2" spans="1:11">
      <c r="A2" s="388"/>
      <c r="B2" s="391"/>
      <c r="C2" s="391"/>
      <c r="D2" s="395"/>
      <c r="E2" s="395"/>
      <c r="F2" s="395"/>
      <c r="G2" s="395"/>
      <c r="H2" s="395"/>
      <c r="I2" s="395"/>
      <c r="J2" s="395"/>
      <c r="K2" s="396"/>
    </row>
    <row r="3" spans="1:11" ht="13.8" thickBot="1">
      <c r="A3" s="389"/>
      <c r="B3" s="392"/>
      <c r="C3" s="392"/>
      <c r="D3" s="397"/>
      <c r="E3" s="397"/>
      <c r="F3" s="397"/>
      <c r="G3" s="397"/>
      <c r="H3" s="397"/>
      <c r="I3" s="397"/>
      <c r="J3" s="397"/>
      <c r="K3" s="398"/>
    </row>
    <row r="4" spans="1:11" ht="13.8" thickBot="1">
      <c r="A4" s="29" t="s">
        <v>0</v>
      </c>
      <c r="B4" s="32" t="s">
        <v>5</v>
      </c>
      <c r="C4" s="31" t="s">
        <v>21</v>
      </c>
      <c r="D4" s="32" t="s">
        <v>1</v>
      </c>
      <c r="E4" s="33" t="s">
        <v>2</v>
      </c>
      <c r="F4" s="399" t="s">
        <v>233</v>
      </c>
      <c r="G4" s="400"/>
      <c r="H4" s="401"/>
      <c r="I4" s="402" t="s">
        <v>3</v>
      </c>
      <c r="J4" s="403"/>
      <c r="K4" s="404"/>
    </row>
    <row r="5" spans="1:11" ht="13.8" thickBot="1">
      <c r="A5" s="29" t="s">
        <v>4</v>
      </c>
      <c r="B5" s="30"/>
      <c r="C5" s="44"/>
      <c r="D5" s="32"/>
      <c r="E5" s="33"/>
      <c r="F5" s="45" t="s">
        <v>6</v>
      </c>
      <c r="G5" s="46" t="s">
        <v>7</v>
      </c>
      <c r="H5" s="47" t="s">
        <v>11</v>
      </c>
      <c r="I5" s="48" t="s">
        <v>6</v>
      </c>
      <c r="J5" s="49" t="s">
        <v>7</v>
      </c>
      <c r="K5" s="47" t="s">
        <v>11</v>
      </c>
    </row>
    <row r="6" spans="1:11" s="14" customFormat="1" ht="40.200000000000003" thickBot="1">
      <c r="A6" s="13">
        <v>1</v>
      </c>
      <c r="B6" s="210"/>
      <c r="C6" s="228" t="s">
        <v>255</v>
      </c>
      <c r="D6" s="37" t="s">
        <v>38</v>
      </c>
      <c r="E6" s="197">
        <v>107</v>
      </c>
      <c r="F6" s="16"/>
      <c r="G6" s="5"/>
      <c r="H6" s="4"/>
      <c r="I6" s="307">
        <f>$E6*F6</f>
        <v>0</v>
      </c>
      <c r="J6" s="307">
        <f>$E6*G6</f>
        <v>0</v>
      </c>
      <c r="K6" s="307">
        <f>$E6*H6</f>
        <v>0</v>
      </c>
    </row>
    <row r="7" spans="1:11" s="14" customFormat="1" ht="53.4" thickBot="1">
      <c r="A7" s="11">
        <v>2</v>
      </c>
      <c r="B7" s="118"/>
      <c r="C7" s="229" t="s">
        <v>229</v>
      </c>
      <c r="D7" s="6" t="s">
        <v>38</v>
      </c>
      <c r="E7" s="198">
        <v>107</v>
      </c>
      <c r="F7" s="17"/>
      <c r="G7" s="1"/>
      <c r="H7" s="2"/>
      <c r="I7" s="307">
        <f t="shared" ref="I7:I70" si="0">$E7*F7</f>
        <v>0</v>
      </c>
      <c r="J7" s="307">
        <f t="shared" ref="J7:J70" si="1">$E7*G7</f>
        <v>0</v>
      </c>
      <c r="K7" s="307">
        <f t="shared" ref="K7:K70" si="2">$E7*H7</f>
        <v>0</v>
      </c>
    </row>
    <row r="8" spans="1:11" s="14" customFormat="1" ht="53.4" thickBot="1">
      <c r="A8" s="11">
        <v>3</v>
      </c>
      <c r="B8" s="118"/>
      <c r="C8" s="229" t="s">
        <v>128</v>
      </c>
      <c r="D8" s="6" t="s">
        <v>38</v>
      </c>
      <c r="E8" s="198">
        <v>107</v>
      </c>
      <c r="F8" s="17"/>
      <c r="G8" s="1"/>
      <c r="H8" s="2"/>
      <c r="I8" s="307">
        <f t="shared" si="0"/>
        <v>0</v>
      </c>
      <c r="J8" s="307">
        <f t="shared" si="1"/>
        <v>0</v>
      </c>
      <c r="K8" s="307">
        <f t="shared" si="2"/>
        <v>0</v>
      </c>
    </row>
    <row r="9" spans="1:11" s="14" customFormat="1" ht="53.4" thickBot="1">
      <c r="A9" s="11">
        <v>4</v>
      </c>
      <c r="B9" s="118"/>
      <c r="C9" s="229" t="s">
        <v>120</v>
      </c>
      <c r="D9" s="6" t="s">
        <v>31</v>
      </c>
      <c r="E9" s="198">
        <v>107</v>
      </c>
      <c r="F9" s="17"/>
      <c r="G9" s="1"/>
      <c r="H9" s="2"/>
      <c r="I9" s="307">
        <f t="shared" si="0"/>
        <v>0</v>
      </c>
      <c r="J9" s="307">
        <f t="shared" si="1"/>
        <v>0</v>
      </c>
      <c r="K9" s="307">
        <f t="shared" si="2"/>
        <v>0</v>
      </c>
    </row>
    <row r="10" spans="1:11" s="14" customFormat="1" ht="53.4" thickBot="1">
      <c r="A10" s="11">
        <v>5</v>
      </c>
      <c r="B10" s="118"/>
      <c r="C10" s="230" t="s">
        <v>256</v>
      </c>
      <c r="D10" s="6" t="s">
        <v>38</v>
      </c>
      <c r="E10" s="198"/>
      <c r="F10" s="17"/>
      <c r="G10" s="1"/>
      <c r="H10" s="2"/>
      <c r="I10" s="307">
        <f t="shared" si="0"/>
        <v>0</v>
      </c>
      <c r="J10" s="307">
        <f t="shared" si="1"/>
        <v>0</v>
      </c>
      <c r="K10" s="307">
        <f t="shared" si="2"/>
        <v>0</v>
      </c>
    </row>
    <row r="11" spans="1:11" s="14" customFormat="1" ht="66.599999999999994" thickBot="1">
      <c r="A11" s="11">
        <v>6</v>
      </c>
      <c r="B11" s="118"/>
      <c r="C11" s="229" t="s">
        <v>230</v>
      </c>
      <c r="D11" s="6" t="s">
        <v>38</v>
      </c>
      <c r="E11" s="198"/>
      <c r="F11" s="17"/>
      <c r="G11" s="1"/>
      <c r="H11" s="2"/>
      <c r="I11" s="307">
        <f t="shared" si="0"/>
        <v>0</v>
      </c>
      <c r="J11" s="307">
        <f t="shared" si="1"/>
        <v>0</v>
      </c>
      <c r="K11" s="307">
        <f t="shared" si="2"/>
        <v>0</v>
      </c>
    </row>
    <row r="12" spans="1:11" s="14" customFormat="1" ht="53.4" thickBot="1">
      <c r="A12" s="11">
        <v>7</v>
      </c>
      <c r="B12" s="118"/>
      <c r="C12" s="229" t="s">
        <v>118</v>
      </c>
      <c r="D12" s="6" t="s">
        <v>38</v>
      </c>
      <c r="E12" s="198"/>
      <c r="F12" s="17"/>
      <c r="G12" s="1"/>
      <c r="H12" s="2"/>
      <c r="I12" s="307">
        <f t="shared" si="0"/>
        <v>0</v>
      </c>
      <c r="J12" s="307">
        <f t="shared" si="1"/>
        <v>0</v>
      </c>
      <c r="K12" s="307">
        <f t="shared" si="2"/>
        <v>0</v>
      </c>
    </row>
    <row r="13" spans="1:11" s="14" customFormat="1" ht="53.4" thickBot="1">
      <c r="A13" s="11">
        <v>8</v>
      </c>
      <c r="B13" s="118"/>
      <c r="C13" s="229" t="s">
        <v>120</v>
      </c>
      <c r="D13" s="6" t="s">
        <v>31</v>
      </c>
      <c r="E13" s="198"/>
      <c r="F13" s="17"/>
      <c r="G13" s="1"/>
      <c r="H13" s="2"/>
      <c r="I13" s="307">
        <f t="shared" si="0"/>
        <v>0</v>
      </c>
      <c r="J13" s="307">
        <f t="shared" si="1"/>
        <v>0</v>
      </c>
      <c r="K13" s="307">
        <f t="shared" si="2"/>
        <v>0</v>
      </c>
    </row>
    <row r="14" spans="1:11" s="14" customFormat="1" ht="40.200000000000003" thickBot="1">
      <c r="A14" s="11">
        <v>9</v>
      </c>
      <c r="B14" s="118"/>
      <c r="C14" s="230" t="s">
        <v>257</v>
      </c>
      <c r="D14" s="6" t="s">
        <v>38</v>
      </c>
      <c r="E14" s="198"/>
      <c r="F14" s="17"/>
      <c r="G14" s="1"/>
      <c r="H14" s="2"/>
      <c r="I14" s="307">
        <f t="shared" si="0"/>
        <v>0</v>
      </c>
      <c r="J14" s="307">
        <f t="shared" si="1"/>
        <v>0</v>
      </c>
      <c r="K14" s="307">
        <f t="shared" si="2"/>
        <v>0</v>
      </c>
    </row>
    <row r="15" spans="1:11" s="14" customFormat="1" ht="53.4" thickBot="1">
      <c r="A15" s="11">
        <v>10</v>
      </c>
      <c r="B15" s="118"/>
      <c r="C15" s="229" t="s">
        <v>229</v>
      </c>
      <c r="D15" s="6" t="s">
        <v>38</v>
      </c>
      <c r="E15" s="198"/>
      <c r="F15" s="17"/>
      <c r="G15" s="1"/>
      <c r="H15" s="2"/>
      <c r="I15" s="307">
        <f t="shared" si="0"/>
        <v>0</v>
      </c>
      <c r="J15" s="307">
        <f t="shared" si="1"/>
        <v>0</v>
      </c>
      <c r="K15" s="307">
        <f t="shared" si="2"/>
        <v>0</v>
      </c>
    </row>
    <row r="16" spans="1:11" s="14" customFormat="1" ht="40.200000000000003" thickBot="1">
      <c r="A16" s="11">
        <v>11</v>
      </c>
      <c r="B16" s="118"/>
      <c r="C16" s="229" t="s">
        <v>123</v>
      </c>
      <c r="D16" s="6" t="s">
        <v>38</v>
      </c>
      <c r="E16" s="198"/>
      <c r="F16" s="17"/>
      <c r="G16" s="1"/>
      <c r="H16" s="2"/>
      <c r="I16" s="307">
        <f t="shared" si="0"/>
        <v>0</v>
      </c>
      <c r="J16" s="307">
        <f t="shared" si="1"/>
        <v>0</v>
      </c>
      <c r="K16" s="307">
        <f t="shared" si="2"/>
        <v>0</v>
      </c>
    </row>
    <row r="17" spans="1:11" s="14" customFormat="1" ht="53.4" thickBot="1">
      <c r="A17" s="11">
        <v>12</v>
      </c>
      <c r="B17" s="118"/>
      <c r="C17" s="229" t="s">
        <v>120</v>
      </c>
      <c r="D17" s="6" t="s">
        <v>31</v>
      </c>
      <c r="E17" s="198"/>
      <c r="F17" s="17"/>
      <c r="G17" s="1"/>
      <c r="H17" s="2"/>
      <c r="I17" s="307">
        <f t="shared" si="0"/>
        <v>0</v>
      </c>
      <c r="J17" s="307">
        <f t="shared" si="1"/>
        <v>0</v>
      </c>
      <c r="K17" s="307">
        <f t="shared" si="2"/>
        <v>0</v>
      </c>
    </row>
    <row r="18" spans="1:11" s="14" customFormat="1" ht="40.200000000000003" thickBot="1">
      <c r="A18" s="11">
        <v>13</v>
      </c>
      <c r="B18" s="118"/>
      <c r="C18" s="230" t="s">
        <v>258</v>
      </c>
      <c r="D18" s="6" t="s">
        <v>38</v>
      </c>
      <c r="E18" s="198"/>
      <c r="F18" s="17"/>
      <c r="G18" s="1"/>
      <c r="H18" s="2"/>
      <c r="I18" s="307">
        <f t="shared" si="0"/>
        <v>0</v>
      </c>
      <c r="J18" s="307">
        <f t="shared" si="1"/>
        <v>0</v>
      </c>
      <c r="K18" s="307">
        <f t="shared" si="2"/>
        <v>0</v>
      </c>
    </row>
    <row r="19" spans="1:11" s="14" customFormat="1" ht="53.4" thickBot="1">
      <c r="A19" s="11">
        <v>14</v>
      </c>
      <c r="B19" s="118"/>
      <c r="C19" s="229" t="s">
        <v>229</v>
      </c>
      <c r="D19" s="6" t="s">
        <v>38</v>
      </c>
      <c r="E19" s="198"/>
      <c r="F19" s="17"/>
      <c r="G19" s="1"/>
      <c r="H19" s="2"/>
      <c r="I19" s="307">
        <f t="shared" si="0"/>
        <v>0</v>
      </c>
      <c r="J19" s="307">
        <f t="shared" si="1"/>
        <v>0</v>
      </c>
      <c r="K19" s="307">
        <f t="shared" si="2"/>
        <v>0</v>
      </c>
    </row>
    <row r="20" spans="1:11" s="14" customFormat="1" ht="53.4" thickBot="1">
      <c r="A20" s="11">
        <v>15</v>
      </c>
      <c r="B20" s="118"/>
      <c r="C20" s="229" t="s">
        <v>121</v>
      </c>
      <c r="D20" s="6" t="s">
        <v>38</v>
      </c>
      <c r="E20" s="198"/>
      <c r="F20" s="17"/>
      <c r="G20" s="1"/>
      <c r="H20" s="2"/>
      <c r="I20" s="307">
        <f t="shared" si="0"/>
        <v>0</v>
      </c>
      <c r="J20" s="307">
        <f t="shared" si="1"/>
        <v>0</v>
      </c>
      <c r="K20" s="307">
        <f t="shared" si="2"/>
        <v>0</v>
      </c>
    </row>
    <row r="21" spans="1:11" s="14" customFormat="1" ht="53.4" thickBot="1">
      <c r="A21" s="11">
        <v>16</v>
      </c>
      <c r="B21" s="118"/>
      <c r="C21" s="229" t="s">
        <v>120</v>
      </c>
      <c r="D21" s="6" t="s">
        <v>31</v>
      </c>
      <c r="E21" s="198"/>
      <c r="F21" s="17"/>
      <c r="G21" s="1"/>
      <c r="H21" s="2"/>
      <c r="I21" s="307">
        <f t="shared" si="0"/>
        <v>0</v>
      </c>
      <c r="J21" s="307">
        <f t="shared" si="1"/>
        <v>0</v>
      </c>
      <c r="K21" s="307">
        <f t="shared" si="2"/>
        <v>0</v>
      </c>
    </row>
    <row r="22" spans="1:11" s="14" customFormat="1" ht="40.200000000000003" thickBot="1">
      <c r="A22" s="11">
        <v>17</v>
      </c>
      <c r="B22" s="118"/>
      <c r="C22" s="230" t="s">
        <v>235</v>
      </c>
      <c r="D22" s="6" t="s">
        <v>38</v>
      </c>
      <c r="E22" s="198">
        <v>11</v>
      </c>
      <c r="F22" s="17"/>
      <c r="G22" s="1"/>
      <c r="H22" s="2"/>
      <c r="I22" s="307">
        <f t="shared" si="0"/>
        <v>0</v>
      </c>
      <c r="J22" s="307">
        <f t="shared" si="1"/>
        <v>0</v>
      </c>
      <c r="K22" s="307">
        <f t="shared" si="2"/>
        <v>0</v>
      </c>
    </row>
    <row r="23" spans="1:11" s="14" customFormat="1" ht="53.4" thickBot="1">
      <c r="A23" s="11">
        <v>18</v>
      </c>
      <c r="B23" s="118"/>
      <c r="C23" s="229" t="s">
        <v>229</v>
      </c>
      <c r="D23" s="6" t="s">
        <v>38</v>
      </c>
      <c r="E23" s="198">
        <v>0</v>
      </c>
      <c r="F23" s="17"/>
      <c r="G23" s="1"/>
      <c r="H23" s="2"/>
      <c r="I23" s="307">
        <f t="shared" si="0"/>
        <v>0</v>
      </c>
      <c r="J23" s="307">
        <f t="shared" si="1"/>
        <v>0</v>
      </c>
      <c r="K23" s="307">
        <f t="shared" si="2"/>
        <v>0</v>
      </c>
    </row>
    <row r="24" spans="1:11" s="14" customFormat="1" ht="53.4" thickBot="1">
      <c r="A24" s="11">
        <v>19</v>
      </c>
      <c r="B24" s="118"/>
      <c r="C24" s="229" t="s">
        <v>121</v>
      </c>
      <c r="D24" s="6" t="s">
        <v>38</v>
      </c>
      <c r="E24" s="198">
        <v>0</v>
      </c>
      <c r="F24" s="17"/>
      <c r="G24" s="1"/>
      <c r="H24" s="2"/>
      <c r="I24" s="307">
        <f t="shared" si="0"/>
        <v>0</v>
      </c>
      <c r="J24" s="307">
        <f t="shared" si="1"/>
        <v>0</v>
      </c>
      <c r="K24" s="307">
        <f t="shared" si="2"/>
        <v>0</v>
      </c>
    </row>
    <row r="25" spans="1:11" s="14" customFormat="1" ht="53.4" thickBot="1">
      <c r="A25" s="11">
        <v>20</v>
      </c>
      <c r="B25" s="118"/>
      <c r="C25" s="229" t="s">
        <v>120</v>
      </c>
      <c r="D25" s="6" t="s">
        <v>31</v>
      </c>
      <c r="E25" s="198">
        <v>0</v>
      </c>
      <c r="F25" s="17"/>
      <c r="G25" s="1"/>
      <c r="H25" s="2"/>
      <c r="I25" s="307">
        <f t="shared" si="0"/>
        <v>0</v>
      </c>
      <c r="J25" s="307">
        <f t="shared" si="1"/>
        <v>0</v>
      </c>
      <c r="K25" s="307">
        <f t="shared" si="2"/>
        <v>0</v>
      </c>
    </row>
    <row r="26" spans="1:11" s="14" customFormat="1" ht="40.200000000000003" thickBot="1">
      <c r="A26" s="11">
        <v>21</v>
      </c>
      <c r="B26" s="118"/>
      <c r="C26" s="230" t="s">
        <v>259</v>
      </c>
      <c r="D26" s="6" t="s">
        <v>38</v>
      </c>
      <c r="E26" s="198"/>
      <c r="F26" s="17"/>
      <c r="G26" s="1"/>
      <c r="H26" s="2"/>
      <c r="I26" s="307">
        <f t="shared" si="0"/>
        <v>0</v>
      </c>
      <c r="J26" s="307">
        <f t="shared" si="1"/>
        <v>0</v>
      </c>
      <c r="K26" s="307">
        <f t="shared" si="2"/>
        <v>0</v>
      </c>
    </row>
    <row r="27" spans="1:11" s="14" customFormat="1" ht="53.4" thickBot="1">
      <c r="A27" s="11">
        <v>22</v>
      </c>
      <c r="B27" s="118"/>
      <c r="C27" s="229" t="s">
        <v>229</v>
      </c>
      <c r="D27" s="6" t="s">
        <v>38</v>
      </c>
      <c r="E27" s="198"/>
      <c r="F27" s="17"/>
      <c r="G27" s="1"/>
      <c r="H27" s="2"/>
      <c r="I27" s="307">
        <f t="shared" si="0"/>
        <v>0</v>
      </c>
      <c r="J27" s="307">
        <f t="shared" si="1"/>
        <v>0</v>
      </c>
      <c r="K27" s="307">
        <f t="shared" si="2"/>
        <v>0</v>
      </c>
    </row>
    <row r="28" spans="1:11" s="14" customFormat="1" ht="53.4" thickBot="1">
      <c r="A28" s="11">
        <v>23</v>
      </c>
      <c r="B28" s="118"/>
      <c r="C28" s="229" t="s">
        <v>133</v>
      </c>
      <c r="D28" s="6" t="s">
        <v>38</v>
      </c>
      <c r="E28" s="198"/>
      <c r="F28" s="17"/>
      <c r="G28" s="1"/>
      <c r="H28" s="2"/>
      <c r="I28" s="307">
        <f t="shared" si="0"/>
        <v>0</v>
      </c>
      <c r="J28" s="307">
        <f t="shared" si="1"/>
        <v>0</v>
      </c>
      <c r="K28" s="307">
        <f t="shared" si="2"/>
        <v>0</v>
      </c>
    </row>
    <row r="29" spans="1:11" s="14" customFormat="1" ht="53.4" thickBot="1">
      <c r="A29" s="11">
        <v>24</v>
      </c>
      <c r="B29" s="118"/>
      <c r="C29" s="229" t="s">
        <v>120</v>
      </c>
      <c r="D29" s="6" t="s">
        <v>31</v>
      </c>
      <c r="E29" s="198"/>
      <c r="F29" s="17"/>
      <c r="G29" s="1"/>
      <c r="H29" s="2"/>
      <c r="I29" s="307">
        <f t="shared" si="0"/>
        <v>0</v>
      </c>
      <c r="J29" s="307">
        <f t="shared" si="1"/>
        <v>0</v>
      </c>
      <c r="K29" s="307">
        <f t="shared" si="2"/>
        <v>0</v>
      </c>
    </row>
    <row r="30" spans="1:11" s="14" customFormat="1" ht="40.200000000000003" thickBot="1">
      <c r="A30" s="11">
        <v>25</v>
      </c>
      <c r="B30" s="118"/>
      <c r="C30" s="230" t="s">
        <v>260</v>
      </c>
      <c r="D30" s="6" t="s">
        <v>38</v>
      </c>
      <c r="E30" s="198">
        <v>3</v>
      </c>
      <c r="F30" s="17"/>
      <c r="G30" s="1"/>
      <c r="H30" s="2"/>
      <c r="I30" s="307">
        <f t="shared" si="0"/>
        <v>0</v>
      </c>
      <c r="J30" s="307">
        <f t="shared" si="1"/>
        <v>0</v>
      </c>
      <c r="K30" s="307">
        <f t="shared" si="2"/>
        <v>0</v>
      </c>
    </row>
    <row r="31" spans="1:11" s="14" customFormat="1" ht="53.4" thickBot="1">
      <c r="A31" s="11">
        <v>26</v>
      </c>
      <c r="B31" s="118"/>
      <c r="C31" s="229" t="s">
        <v>229</v>
      </c>
      <c r="D31" s="6" t="s">
        <v>38</v>
      </c>
      <c r="E31" s="198">
        <v>3</v>
      </c>
      <c r="F31" s="17"/>
      <c r="G31" s="1"/>
      <c r="H31" s="2"/>
      <c r="I31" s="307">
        <f t="shared" si="0"/>
        <v>0</v>
      </c>
      <c r="J31" s="307">
        <f t="shared" si="1"/>
        <v>0</v>
      </c>
      <c r="K31" s="307">
        <f t="shared" si="2"/>
        <v>0</v>
      </c>
    </row>
    <row r="32" spans="1:11" s="14" customFormat="1" ht="53.4" thickBot="1">
      <c r="A32" s="11">
        <v>27</v>
      </c>
      <c r="B32" s="118"/>
      <c r="C32" s="229" t="s">
        <v>133</v>
      </c>
      <c r="D32" s="6" t="s">
        <v>38</v>
      </c>
      <c r="E32" s="198">
        <v>3</v>
      </c>
      <c r="F32" s="17"/>
      <c r="G32" s="1"/>
      <c r="H32" s="2"/>
      <c r="I32" s="307">
        <f t="shared" si="0"/>
        <v>0</v>
      </c>
      <c r="J32" s="307">
        <f t="shared" si="1"/>
        <v>0</v>
      </c>
      <c r="K32" s="307">
        <f t="shared" si="2"/>
        <v>0</v>
      </c>
    </row>
    <row r="33" spans="1:11" s="14" customFormat="1" ht="53.4" thickBot="1">
      <c r="A33" s="11">
        <v>28</v>
      </c>
      <c r="B33" s="118"/>
      <c r="C33" s="229" t="s">
        <v>127</v>
      </c>
      <c r="D33" s="6" t="s">
        <v>31</v>
      </c>
      <c r="E33" s="198">
        <v>3</v>
      </c>
      <c r="F33" s="17"/>
      <c r="G33" s="1"/>
      <c r="H33" s="2"/>
      <c r="I33" s="307">
        <f t="shared" si="0"/>
        <v>0</v>
      </c>
      <c r="J33" s="307">
        <f t="shared" si="1"/>
        <v>0</v>
      </c>
      <c r="K33" s="307">
        <f t="shared" si="2"/>
        <v>0</v>
      </c>
    </row>
    <row r="34" spans="1:11" s="14" customFormat="1" ht="40.200000000000003" thickBot="1">
      <c r="A34" s="11">
        <v>29</v>
      </c>
      <c r="B34" s="118"/>
      <c r="C34" s="230" t="s">
        <v>261</v>
      </c>
      <c r="D34" s="6" t="s">
        <v>38</v>
      </c>
      <c r="E34" s="198">
        <v>1</v>
      </c>
      <c r="F34" s="17"/>
      <c r="G34" s="1"/>
      <c r="H34" s="2"/>
      <c r="I34" s="307">
        <f t="shared" si="0"/>
        <v>0</v>
      </c>
      <c r="J34" s="307">
        <f t="shared" si="1"/>
        <v>0</v>
      </c>
      <c r="K34" s="307">
        <f t="shared" si="2"/>
        <v>0</v>
      </c>
    </row>
    <row r="35" spans="1:11" s="14" customFormat="1" ht="53.4" thickBot="1">
      <c r="A35" s="11">
        <v>30</v>
      </c>
      <c r="B35" s="118"/>
      <c r="C35" s="229" t="s">
        <v>119</v>
      </c>
      <c r="D35" s="6" t="s">
        <v>38</v>
      </c>
      <c r="E35" s="198">
        <v>1</v>
      </c>
      <c r="F35" s="17"/>
      <c r="G35" s="1"/>
      <c r="H35" s="2"/>
      <c r="I35" s="307">
        <f t="shared" si="0"/>
        <v>0</v>
      </c>
      <c r="J35" s="307">
        <f t="shared" si="1"/>
        <v>0</v>
      </c>
      <c r="K35" s="307">
        <f t="shared" si="2"/>
        <v>0</v>
      </c>
    </row>
    <row r="36" spans="1:11" s="14" customFormat="1" ht="53.4" thickBot="1">
      <c r="A36" s="11">
        <v>31</v>
      </c>
      <c r="B36" s="118"/>
      <c r="C36" s="229" t="s">
        <v>133</v>
      </c>
      <c r="D36" s="6" t="s">
        <v>38</v>
      </c>
      <c r="E36" s="198">
        <v>1</v>
      </c>
      <c r="F36" s="17"/>
      <c r="G36" s="1"/>
      <c r="H36" s="2"/>
      <c r="I36" s="307">
        <f t="shared" si="0"/>
        <v>0</v>
      </c>
      <c r="J36" s="307">
        <f t="shared" si="1"/>
        <v>0</v>
      </c>
      <c r="K36" s="307">
        <f t="shared" si="2"/>
        <v>0</v>
      </c>
    </row>
    <row r="37" spans="1:11" s="14" customFormat="1" ht="27" thickBot="1">
      <c r="A37" s="11">
        <v>32</v>
      </c>
      <c r="B37" s="118"/>
      <c r="C37" s="229" t="s">
        <v>137</v>
      </c>
      <c r="D37" s="6" t="s">
        <v>31</v>
      </c>
      <c r="E37" s="198">
        <v>1</v>
      </c>
      <c r="F37" s="17"/>
      <c r="G37" s="1"/>
      <c r="H37" s="2"/>
      <c r="I37" s="307">
        <f t="shared" si="0"/>
        <v>0</v>
      </c>
      <c r="J37" s="307">
        <f t="shared" si="1"/>
        <v>0</v>
      </c>
      <c r="K37" s="307">
        <f t="shared" si="2"/>
        <v>0</v>
      </c>
    </row>
    <row r="38" spans="1:11" s="14" customFormat="1" ht="40.200000000000003" thickBot="1">
      <c r="A38" s="11">
        <v>33</v>
      </c>
      <c r="B38" s="118"/>
      <c r="C38" s="230" t="s">
        <v>262</v>
      </c>
      <c r="D38" s="6" t="s">
        <v>38</v>
      </c>
      <c r="E38" s="198"/>
      <c r="F38" s="17"/>
      <c r="G38" s="1"/>
      <c r="H38" s="2"/>
      <c r="I38" s="307">
        <f t="shared" si="0"/>
        <v>0</v>
      </c>
      <c r="J38" s="307">
        <f t="shared" si="1"/>
        <v>0</v>
      </c>
      <c r="K38" s="307">
        <f t="shared" si="2"/>
        <v>0</v>
      </c>
    </row>
    <row r="39" spans="1:11" s="14" customFormat="1" ht="40.200000000000003" thickBot="1">
      <c r="A39" s="11">
        <v>34</v>
      </c>
      <c r="B39" s="118"/>
      <c r="C39" s="229" t="s">
        <v>231</v>
      </c>
      <c r="D39" s="6" t="s">
        <v>38</v>
      </c>
      <c r="E39" s="198"/>
      <c r="F39" s="17"/>
      <c r="G39" s="1"/>
      <c r="H39" s="2"/>
      <c r="I39" s="307">
        <f t="shared" si="0"/>
        <v>0</v>
      </c>
      <c r="J39" s="307">
        <f t="shared" si="1"/>
        <v>0</v>
      </c>
      <c r="K39" s="307">
        <f t="shared" si="2"/>
        <v>0</v>
      </c>
    </row>
    <row r="40" spans="1:11" s="14" customFormat="1" ht="53.4" thickBot="1">
      <c r="A40" s="11">
        <v>35</v>
      </c>
      <c r="B40" s="118"/>
      <c r="C40" s="229" t="s">
        <v>133</v>
      </c>
      <c r="D40" s="6" t="s">
        <v>38</v>
      </c>
      <c r="E40" s="198"/>
      <c r="F40" s="17"/>
      <c r="G40" s="1"/>
      <c r="H40" s="2"/>
      <c r="I40" s="307">
        <f t="shared" si="0"/>
        <v>0</v>
      </c>
      <c r="J40" s="307">
        <f t="shared" si="1"/>
        <v>0</v>
      </c>
      <c r="K40" s="307">
        <f t="shared" si="2"/>
        <v>0</v>
      </c>
    </row>
    <row r="41" spans="1:11" s="14" customFormat="1" ht="40.200000000000003" thickBot="1">
      <c r="A41" s="11">
        <v>36</v>
      </c>
      <c r="B41" s="118"/>
      <c r="C41" s="229" t="s">
        <v>129</v>
      </c>
      <c r="D41" s="6" t="s">
        <v>31</v>
      </c>
      <c r="E41" s="198"/>
      <c r="F41" s="17"/>
      <c r="G41" s="1"/>
      <c r="H41" s="2"/>
      <c r="I41" s="307">
        <f t="shared" si="0"/>
        <v>0</v>
      </c>
      <c r="J41" s="307">
        <f t="shared" si="1"/>
        <v>0</v>
      </c>
      <c r="K41" s="307">
        <f t="shared" si="2"/>
        <v>0</v>
      </c>
    </row>
    <row r="42" spans="1:11" s="14" customFormat="1" ht="53.4" thickBot="1">
      <c r="A42" s="11">
        <v>37</v>
      </c>
      <c r="B42" s="118"/>
      <c r="C42" s="230" t="s">
        <v>263</v>
      </c>
      <c r="D42" s="6" t="s">
        <v>38</v>
      </c>
      <c r="E42" s="198">
        <v>21</v>
      </c>
      <c r="F42" s="17"/>
      <c r="G42" s="1"/>
      <c r="H42" s="2"/>
      <c r="I42" s="307">
        <f t="shared" si="0"/>
        <v>0</v>
      </c>
      <c r="J42" s="307">
        <f t="shared" si="1"/>
        <v>0</v>
      </c>
      <c r="K42" s="307">
        <f t="shared" si="2"/>
        <v>0</v>
      </c>
    </row>
    <row r="43" spans="1:11" s="14" customFormat="1" ht="66.599999999999994" thickBot="1">
      <c r="A43" s="11">
        <v>38</v>
      </c>
      <c r="B43" s="118"/>
      <c r="C43" s="229" t="s">
        <v>232</v>
      </c>
      <c r="D43" s="6" t="s">
        <v>38</v>
      </c>
      <c r="E43" s="198">
        <v>21</v>
      </c>
      <c r="F43" s="17"/>
      <c r="G43" s="1"/>
      <c r="H43" s="2"/>
      <c r="I43" s="307">
        <f t="shared" si="0"/>
        <v>0</v>
      </c>
      <c r="J43" s="307">
        <f t="shared" si="1"/>
        <v>0</v>
      </c>
      <c r="K43" s="307">
        <f t="shared" si="2"/>
        <v>0</v>
      </c>
    </row>
    <row r="44" spans="1:11" s="14" customFormat="1" ht="53.4" thickBot="1">
      <c r="A44" s="11">
        <v>39</v>
      </c>
      <c r="B44" s="118"/>
      <c r="C44" s="229" t="s">
        <v>121</v>
      </c>
      <c r="D44" s="6" t="s">
        <v>38</v>
      </c>
      <c r="E44" s="198">
        <v>21</v>
      </c>
      <c r="F44" s="17"/>
      <c r="G44" s="1"/>
      <c r="H44" s="2"/>
      <c r="I44" s="307">
        <f t="shared" si="0"/>
        <v>0</v>
      </c>
      <c r="J44" s="307">
        <f t="shared" si="1"/>
        <v>0</v>
      </c>
      <c r="K44" s="307">
        <f t="shared" si="2"/>
        <v>0</v>
      </c>
    </row>
    <row r="45" spans="1:11" s="231" customFormat="1" ht="53.4" thickBot="1">
      <c r="A45" s="11">
        <v>40</v>
      </c>
      <c r="B45" s="118"/>
      <c r="C45" s="229" t="s">
        <v>120</v>
      </c>
      <c r="D45" s="6" t="s">
        <v>31</v>
      </c>
      <c r="E45" s="198">
        <v>21</v>
      </c>
      <c r="F45" s="17"/>
      <c r="G45" s="1"/>
      <c r="H45" s="2"/>
      <c r="I45" s="307">
        <f t="shared" si="0"/>
        <v>0</v>
      </c>
      <c r="J45" s="307">
        <f t="shared" si="1"/>
        <v>0</v>
      </c>
      <c r="K45" s="307">
        <f t="shared" si="2"/>
        <v>0</v>
      </c>
    </row>
    <row r="46" spans="1:11" s="14" customFormat="1" ht="40.200000000000003" thickBot="1">
      <c r="A46" s="11">
        <v>41</v>
      </c>
      <c r="B46" s="118"/>
      <c r="C46" s="230" t="s">
        <v>264</v>
      </c>
      <c r="D46" s="6" t="s">
        <v>38</v>
      </c>
      <c r="E46" s="198">
        <v>32</v>
      </c>
      <c r="F46" s="17"/>
      <c r="G46" s="1"/>
      <c r="H46" s="2"/>
      <c r="I46" s="307">
        <f t="shared" si="0"/>
        <v>0</v>
      </c>
      <c r="J46" s="307">
        <f t="shared" si="1"/>
        <v>0</v>
      </c>
      <c r="K46" s="307">
        <f t="shared" si="2"/>
        <v>0</v>
      </c>
    </row>
    <row r="47" spans="1:11" s="14" customFormat="1" ht="53.4" thickBot="1">
      <c r="A47" s="11">
        <v>42</v>
      </c>
      <c r="B47" s="118"/>
      <c r="C47" s="229" t="s">
        <v>229</v>
      </c>
      <c r="D47" s="6" t="s">
        <v>38</v>
      </c>
      <c r="E47" s="198">
        <v>32</v>
      </c>
      <c r="F47" s="17"/>
      <c r="G47" s="1"/>
      <c r="H47" s="2"/>
      <c r="I47" s="307">
        <f t="shared" si="0"/>
        <v>0</v>
      </c>
      <c r="J47" s="307">
        <f t="shared" si="1"/>
        <v>0</v>
      </c>
      <c r="K47" s="307">
        <f t="shared" si="2"/>
        <v>0</v>
      </c>
    </row>
    <row r="48" spans="1:11" s="14" customFormat="1" ht="53.4" thickBot="1">
      <c r="A48" s="11">
        <v>43</v>
      </c>
      <c r="B48" s="118"/>
      <c r="C48" s="229" t="s">
        <v>133</v>
      </c>
      <c r="D48" s="6" t="s">
        <v>38</v>
      </c>
      <c r="E48" s="198">
        <v>32</v>
      </c>
      <c r="F48" s="17"/>
      <c r="G48" s="1"/>
      <c r="H48" s="2"/>
      <c r="I48" s="307">
        <f t="shared" si="0"/>
        <v>0</v>
      </c>
      <c r="J48" s="307">
        <f t="shared" si="1"/>
        <v>0</v>
      </c>
      <c r="K48" s="307">
        <f t="shared" si="2"/>
        <v>0</v>
      </c>
    </row>
    <row r="49" spans="1:11" s="14" customFormat="1" ht="53.4" thickBot="1">
      <c r="A49" s="11">
        <v>44</v>
      </c>
      <c r="B49" s="118"/>
      <c r="C49" s="229" t="s">
        <v>120</v>
      </c>
      <c r="D49" s="6" t="s">
        <v>31</v>
      </c>
      <c r="E49" s="198">
        <v>32</v>
      </c>
      <c r="F49" s="17"/>
      <c r="G49" s="1"/>
      <c r="H49" s="2"/>
      <c r="I49" s="307">
        <f t="shared" si="0"/>
        <v>0</v>
      </c>
      <c r="J49" s="307">
        <f t="shared" si="1"/>
        <v>0</v>
      </c>
      <c r="K49" s="307">
        <f t="shared" si="2"/>
        <v>0</v>
      </c>
    </row>
    <row r="50" spans="1:11" s="14" customFormat="1" ht="40.200000000000003" thickBot="1">
      <c r="A50" s="11">
        <v>45</v>
      </c>
      <c r="B50" s="118"/>
      <c r="C50" s="230" t="s">
        <v>265</v>
      </c>
      <c r="D50" s="6" t="s">
        <v>38</v>
      </c>
      <c r="E50" s="198">
        <v>30</v>
      </c>
      <c r="F50" s="17"/>
      <c r="G50" s="1"/>
      <c r="H50" s="2"/>
      <c r="I50" s="307">
        <f t="shared" si="0"/>
        <v>0</v>
      </c>
      <c r="J50" s="307">
        <f t="shared" si="1"/>
        <v>0</v>
      </c>
      <c r="K50" s="307">
        <f t="shared" si="2"/>
        <v>0</v>
      </c>
    </row>
    <row r="51" spans="1:11" s="14" customFormat="1" ht="53.4" thickBot="1">
      <c r="A51" s="11">
        <v>46</v>
      </c>
      <c r="B51" s="118"/>
      <c r="C51" s="229" t="s">
        <v>229</v>
      </c>
      <c r="D51" s="6" t="s">
        <v>38</v>
      </c>
      <c r="E51" s="198">
        <v>30</v>
      </c>
      <c r="F51" s="17"/>
      <c r="G51" s="1"/>
      <c r="H51" s="2"/>
      <c r="I51" s="307">
        <f t="shared" si="0"/>
        <v>0</v>
      </c>
      <c r="J51" s="307">
        <f t="shared" si="1"/>
        <v>0</v>
      </c>
      <c r="K51" s="307">
        <f t="shared" si="2"/>
        <v>0</v>
      </c>
    </row>
    <row r="52" spans="1:11" s="14" customFormat="1" ht="53.4" thickBot="1">
      <c r="A52" s="11">
        <v>47</v>
      </c>
      <c r="B52" s="118"/>
      <c r="C52" s="229" t="s">
        <v>133</v>
      </c>
      <c r="D52" s="6" t="s">
        <v>38</v>
      </c>
      <c r="E52" s="198">
        <v>30</v>
      </c>
      <c r="F52" s="17"/>
      <c r="G52" s="1"/>
      <c r="H52" s="2"/>
      <c r="I52" s="307">
        <f t="shared" si="0"/>
        <v>0</v>
      </c>
      <c r="J52" s="307">
        <f t="shared" si="1"/>
        <v>0</v>
      </c>
      <c r="K52" s="307">
        <f t="shared" si="2"/>
        <v>0</v>
      </c>
    </row>
    <row r="53" spans="1:11" ht="27" thickBot="1">
      <c r="A53" s="11">
        <v>48</v>
      </c>
      <c r="B53" s="118"/>
      <c r="C53" s="229" t="s">
        <v>136</v>
      </c>
      <c r="D53" s="6" t="s">
        <v>31</v>
      </c>
      <c r="E53" s="198">
        <v>30</v>
      </c>
      <c r="F53" s="17"/>
      <c r="G53" s="1"/>
      <c r="H53" s="2"/>
      <c r="I53" s="307">
        <f t="shared" si="0"/>
        <v>0</v>
      </c>
      <c r="J53" s="307">
        <f t="shared" si="1"/>
        <v>0</v>
      </c>
      <c r="K53" s="307">
        <f t="shared" si="2"/>
        <v>0</v>
      </c>
    </row>
    <row r="54" spans="1:11" ht="27" thickBot="1">
      <c r="A54" s="11">
        <v>49</v>
      </c>
      <c r="B54" s="118"/>
      <c r="C54" s="230" t="s">
        <v>266</v>
      </c>
      <c r="D54" s="6" t="s">
        <v>38</v>
      </c>
      <c r="E54" s="198">
        <v>75</v>
      </c>
      <c r="F54" s="17"/>
      <c r="G54" s="1"/>
      <c r="H54" s="2"/>
      <c r="I54" s="307">
        <f t="shared" si="0"/>
        <v>0</v>
      </c>
      <c r="J54" s="307">
        <f t="shared" si="1"/>
        <v>0</v>
      </c>
      <c r="K54" s="307">
        <f t="shared" si="2"/>
        <v>0</v>
      </c>
    </row>
    <row r="55" spans="1:11" ht="40.200000000000003" thickBot="1">
      <c r="A55" s="11">
        <v>50</v>
      </c>
      <c r="B55" s="118"/>
      <c r="C55" s="229" t="s">
        <v>231</v>
      </c>
      <c r="D55" s="6" t="s">
        <v>38</v>
      </c>
      <c r="E55" s="198">
        <v>75</v>
      </c>
      <c r="F55" s="17"/>
      <c r="G55" s="1"/>
      <c r="H55" s="2"/>
      <c r="I55" s="307">
        <f t="shared" si="0"/>
        <v>0</v>
      </c>
      <c r="J55" s="307">
        <f t="shared" si="1"/>
        <v>0</v>
      </c>
      <c r="K55" s="307">
        <f t="shared" si="2"/>
        <v>0</v>
      </c>
    </row>
    <row r="56" spans="1:11" s="231" customFormat="1" ht="53.4" thickBot="1">
      <c r="A56" s="11">
        <v>51</v>
      </c>
      <c r="B56" s="118"/>
      <c r="C56" s="229" t="s">
        <v>133</v>
      </c>
      <c r="D56" s="6" t="s">
        <v>38</v>
      </c>
      <c r="E56" s="198">
        <v>75</v>
      </c>
      <c r="F56" s="17"/>
      <c r="G56" s="1"/>
      <c r="H56" s="2"/>
      <c r="I56" s="307">
        <f t="shared" si="0"/>
        <v>0</v>
      </c>
      <c r="J56" s="307">
        <f t="shared" si="1"/>
        <v>0</v>
      </c>
      <c r="K56" s="307">
        <f t="shared" si="2"/>
        <v>0</v>
      </c>
    </row>
    <row r="57" spans="1:11" s="231" customFormat="1" ht="53.4" thickBot="1">
      <c r="A57" s="11">
        <v>52</v>
      </c>
      <c r="B57" s="118"/>
      <c r="C57" s="229" t="s">
        <v>120</v>
      </c>
      <c r="D57" s="6" t="s">
        <v>31</v>
      </c>
      <c r="E57" s="198">
        <v>75</v>
      </c>
      <c r="F57" s="17"/>
      <c r="G57" s="1"/>
      <c r="H57" s="2"/>
      <c r="I57" s="307">
        <f t="shared" si="0"/>
        <v>0</v>
      </c>
      <c r="J57" s="307">
        <f t="shared" si="1"/>
        <v>0</v>
      </c>
      <c r="K57" s="307">
        <f t="shared" si="2"/>
        <v>0</v>
      </c>
    </row>
    <row r="58" spans="1:11" s="231" customFormat="1" ht="40.200000000000003" thickBot="1">
      <c r="A58" s="11">
        <v>53</v>
      </c>
      <c r="B58" s="118"/>
      <c r="C58" s="230" t="s">
        <v>267</v>
      </c>
      <c r="D58" s="6" t="s">
        <v>38</v>
      </c>
      <c r="E58" s="198"/>
      <c r="F58" s="17"/>
      <c r="G58" s="1"/>
      <c r="H58" s="2"/>
      <c r="I58" s="307">
        <f t="shared" si="0"/>
        <v>0</v>
      </c>
      <c r="J58" s="307">
        <f t="shared" si="1"/>
        <v>0</v>
      </c>
      <c r="K58" s="307">
        <f t="shared" si="2"/>
        <v>0</v>
      </c>
    </row>
    <row r="59" spans="1:11" s="231" customFormat="1" ht="53.4" thickBot="1">
      <c r="A59" s="11">
        <v>54</v>
      </c>
      <c r="B59" s="118"/>
      <c r="C59" s="229" t="s">
        <v>229</v>
      </c>
      <c r="D59" s="6" t="s">
        <v>38</v>
      </c>
      <c r="E59" s="198"/>
      <c r="F59" s="17"/>
      <c r="G59" s="1"/>
      <c r="H59" s="2"/>
      <c r="I59" s="307">
        <f t="shared" si="0"/>
        <v>0</v>
      </c>
      <c r="J59" s="307">
        <f t="shared" si="1"/>
        <v>0</v>
      </c>
      <c r="K59" s="307">
        <f t="shared" si="2"/>
        <v>0</v>
      </c>
    </row>
    <row r="60" spans="1:11" s="231" customFormat="1" ht="40.200000000000003" thickBot="1">
      <c r="A60" s="11">
        <v>55</v>
      </c>
      <c r="B60" s="118"/>
      <c r="C60" s="230" t="s">
        <v>244</v>
      </c>
      <c r="D60" s="6" t="s">
        <v>38</v>
      </c>
      <c r="E60" s="198">
        <v>4</v>
      </c>
      <c r="F60" s="17"/>
      <c r="G60" s="1"/>
      <c r="H60" s="2"/>
      <c r="I60" s="307">
        <f t="shared" si="0"/>
        <v>0</v>
      </c>
      <c r="J60" s="307">
        <f t="shared" si="1"/>
        <v>0</v>
      </c>
      <c r="K60" s="307">
        <f t="shared" si="2"/>
        <v>0</v>
      </c>
    </row>
    <row r="61" spans="1:11" s="231" customFormat="1" ht="40.200000000000003" thickBot="1">
      <c r="A61" s="11">
        <v>56</v>
      </c>
      <c r="B61" s="118"/>
      <c r="C61" s="230" t="s">
        <v>268</v>
      </c>
      <c r="D61" s="6" t="s">
        <v>38</v>
      </c>
      <c r="E61" s="198">
        <v>8</v>
      </c>
      <c r="F61" s="17"/>
      <c r="G61" s="1"/>
      <c r="H61" s="2"/>
      <c r="I61" s="307">
        <f t="shared" si="0"/>
        <v>0</v>
      </c>
      <c r="J61" s="307">
        <f t="shared" si="1"/>
        <v>0</v>
      </c>
      <c r="K61" s="307">
        <f t="shared" si="2"/>
        <v>0</v>
      </c>
    </row>
    <row r="62" spans="1:11" s="231" customFormat="1" ht="40.200000000000003" thickBot="1">
      <c r="A62" s="11">
        <v>57</v>
      </c>
      <c r="B62" s="118"/>
      <c r="C62" s="230" t="s">
        <v>269</v>
      </c>
      <c r="D62" s="6" t="s">
        <v>38</v>
      </c>
      <c r="E62" s="198"/>
      <c r="F62" s="17"/>
      <c r="G62" s="1"/>
      <c r="H62" s="2"/>
      <c r="I62" s="307">
        <f t="shared" si="0"/>
        <v>0</v>
      </c>
      <c r="J62" s="307">
        <f t="shared" si="1"/>
        <v>0</v>
      </c>
      <c r="K62" s="307">
        <f t="shared" si="2"/>
        <v>0</v>
      </c>
    </row>
    <row r="63" spans="1:11" s="231" customFormat="1" ht="53.4" thickBot="1">
      <c r="A63" s="11">
        <v>58</v>
      </c>
      <c r="B63" s="118"/>
      <c r="C63" s="229" t="s">
        <v>229</v>
      </c>
      <c r="D63" s="6" t="s">
        <v>38</v>
      </c>
      <c r="E63" s="198"/>
      <c r="F63" s="17"/>
      <c r="G63" s="1"/>
      <c r="H63" s="2"/>
      <c r="I63" s="307">
        <f t="shared" si="0"/>
        <v>0</v>
      </c>
      <c r="J63" s="307">
        <f t="shared" si="1"/>
        <v>0</v>
      </c>
      <c r="K63" s="307">
        <f t="shared" si="2"/>
        <v>0</v>
      </c>
    </row>
    <row r="64" spans="1:11" ht="53.4" thickBot="1">
      <c r="A64" s="11">
        <v>59</v>
      </c>
      <c r="B64" s="118"/>
      <c r="C64" s="229" t="s">
        <v>121</v>
      </c>
      <c r="D64" s="6" t="s">
        <v>38</v>
      </c>
      <c r="E64" s="198"/>
      <c r="F64" s="17"/>
      <c r="G64" s="1"/>
      <c r="H64" s="2"/>
      <c r="I64" s="307">
        <f t="shared" si="0"/>
        <v>0</v>
      </c>
      <c r="J64" s="307">
        <f t="shared" si="1"/>
        <v>0</v>
      </c>
      <c r="K64" s="307">
        <f t="shared" si="2"/>
        <v>0</v>
      </c>
    </row>
    <row r="65" spans="1:11" ht="53.4" thickBot="1">
      <c r="A65" s="11">
        <v>60</v>
      </c>
      <c r="B65" s="118"/>
      <c r="C65" s="229" t="s">
        <v>120</v>
      </c>
      <c r="D65" s="6" t="s">
        <v>31</v>
      </c>
      <c r="E65" s="198"/>
      <c r="F65" s="17"/>
      <c r="G65" s="1"/>
      <c r="H65" s="2"/>
      <c r="I65" s="307">
        <f t="shared" si="0"/>
        <v>0</v>
      </c>
      <c r="J65" s="307">
        <f t="shared" si="1"/>
        <v>0</v>
      </c>
      <c r="K65" s="307">
        <f t="shared" si="2"/>
        <v>0</v>
      </c>
    </row>
    <row r="66" spans="1:11" s="231" customFormat="1" ht="79.8" thickBot="1">
      <c r="A66" s="11">
        <v>61</v>
      </c>
      <c r="B66" s="118"/>
      <c r="C66" s="230" t="s">
        <v>270</v>
      </c>
      <c r="D66" s="6" t="s">
        <v>38</v>
      </c>
      <c r="E66" s="198">
        <v>20</v>
      </c>
      <c r="F66" s="17"/>
      <c r="G66" s="1"/>
      <c r="H66" s="2"/>
      <c r="I66" s="307">
        <f t="shared" si="0"/>
        <v>0</v>
      </c>
      <c r="J66" s="307">
        <f t="shared" si="1"/>
        <v>0</v>
      </c>
      <c r="K66" s="307">
        <f t="shared" si="2"/>
        <v>0</v>
      </c>
    </row>
    <row r="67" spans="1:11" s="231" customFormat="1" ht="66.599999999999994" thickBot="1">
      <c r="A67" s="11">
        <v>62</v>
      </c>
      <c r="B67" s="118"/>
      <c r="C67" s="229" t="s">
        <v>135</v>
      </c>
      <c r="D67" s="6" t="s">
        <v>38</v>
      </c>
      <c r="E67" s="198">
        <v>20</v>
      </c>
      <c r="F67" s="17"/>
      <c r="G67" s="1"/>
      <c r="H67" s="2"/>
      <c r="I67" s="307">
        <f t="shared" si="0"/>
        <v>0</v>
      </c>
      <c r="J67" s="307">
        <f t="shared" si="1"/>
        <v>0</v>
      </c>
      <c r="K67" s="307">
        <f t="shared" si="2"/>
        <v>0</v>
      </c>
    </row>
    <row r="68" spans="1:11" s="231" customFormat="1" ht="27" thickBot="1">
      <c r="A68" s="11">
        <v>63</v>
      </c>
      <c r="B68" s="118"/>
      <c r="C68" s="229" t="s">
        <v>134</v>
      </c>
      <c r="D68" s="6" t="s">
        <v>31</v>
      </c>
      <c r="E68" s="198">
        <v>20</v>
      </c>
      <c r="F68" s="17"/>
      <c r="G68" s="1"/>
      <c r="H68" s="2"/>
      <c r="I68" s="307">
        <f t="shared" si="0"/>
        <v>0</v>
      </c>
      <c r="J68" s="307">
        <f t="shared" si="1"/>
        <v>0</v>
      </c>
      <c r="K68" s="307">
        <f t="shared" si="2"/>
        <v>0</v>
      </c>
    </row>
    <row r="69" spans="1:11" s="231" customFormat="1" ht="40.200000000000003" thickBot="1">
      <c r="A69" s="11">
        <v>64</v>
      </c>
      <c r="B69" s="118"/>
      <c r="C69" s="230" t="s">
        <v>271</v>
      </c>
      <c r="D69" s="6" t="s">
        <v>38</v>
      </c>
      <c r="E69" s="198"/>
      <c r="F69" s="17"/>
      <c r="G69" s="1"/>
      <c r="H69" s="2"/>
      <c r="I69" s="307">
        <f t="shared" si="0"/>
        <v>0</v>
      </c>
      <c r="J69" s="307">
        <f t="shared" si="1"/>
        <v>0</v>
      </c>
      <c r="K69" s="307">
        <f t="shared" si="2"/>
        <v>0</v>
      </c>
    </row>
    <row r="70" spans="1:11" ht="53.4" thickBot="1">
      <c r="A70" s="11">
        <v>65</v>
      </c>
      <c r="B70" s="118"/>
      <c r="C70" s="229" t="s">
        <v>119</v>
      </c>
      <c r="D70" s="6" t="s">
        <v>38</v>
      </c>
      <c r="E70" s="198"/>
      <c r="F70" s="17"/>
      <c r="G70" s="1"/>
      <c r="H70" s="2"/>
      <c r="I70" s="307">
        <f t="shared" si="0"/>
        <v>0</v>
      </c>
      <c r="J70" s="307">
        <f t="shared" si="1"/>
        <v>0</v>
      </c>
      <c r="K70" s="307">
        <f t="shared" si="2"/>
        <v>0</v>
      </c>
    </row>
    <row r="71" spans="1:11" ht="53.4" thickBot="1">
      <c r="A71" s="11">
        <v>66</v>
      </c>
      <c r="B71" s="118"/>
      <c r="C71" s="229" t="s">
        <v>133</v>
      </c>
      <c r="D71" s="6" t="s">
        <v>38</v>
      </c>
      <c r="E71" s="198"/>
      <c r="F71" s="17"/>
      <c r="G71" s="1"/>
      <c r="H71" s="2"/>
      <c r="I71" s="307">
        <f t="shared" ref="I71:I135" si="3">$E71*F71</f>
        <v>0</v>
      </c>
      <c r="J71" s="307">
        <f t="shared" ref="J71:J135" si="4">$E71*G71</f>
        <v>0</v>
      </c>
      <c r="K71" s="307">
        <f t="shared" ref="K71:K135" si="5">$E71*H71</f>
        <v>0</v>
      </c>
    </row>
    <row r="72" spans="1:11" ht="53.4" thickBot="1">
      <c r="A72" s="11">
        <v>67</v>
      </c>
      <c r="B72" s="118"/>
      <c r="C72" s="229" t="s">
        <v>120</v>
      </c>
      <c r="D72" s="6" t="s">
        <v>31</v>
      </c>
      <c r="E72" s="198"/>
      <c r="F72" s="17"/>
      <c r="G72" s="1"/>
      <c r="H72" s="2"/>
      <c r="I72" s="307">
        <f t="shared" si="3"/>
        <v>0</v>
      </c>
      <c r="J72" s="307">
        <f t="shared" si="4"/>
        <v>0</v>
      </c>
      <c r="K72" s="307">
        <f t="shared" si="5"/>
        <v>0</v>
      </c>
    </row>
    <row r="73" spans="1:11" ht="53.4" thickBot="1">
      <c r="A73" s="11">
        <v>68</v>
      </c>
      <c r="B73" s="118"/>
      <c r="C73" s="230" t="s">
        <v>272</v>
      </c>
      <c r="D73" s="6" t="s">
        <v>38</v>
      </c>
      <c r="E73" s="198"/>
      <c r="F73" s="17"/>
      <c r="G73" s="1"/>
      <c r="H73" s="2"/>
      <c r="I73" s="307">
        <f t="shared" si="3"/>
        <v>0</v>
      </c>
      <c r="J73" s="307">
        <f t="shared" si="4"/>
        <v>0</v>
      </c>
      <c r="K73" s="307">
        <f t="shared" si="5"/>
        <v>0</v>
      </c>
    </row>
    <row r="74" spans="1:11" ht="53.4" thickBot="1">
      <c r="A74" s="11">
        <v>69</v>
      </c>
      <c r="B74" s="118"/>
      <c r="C74" s="230" t="s">
        <v>273</v>
      </c>
      <c r="D74" s="6" t="s">
        <v>38</v>
      </c>
      <c r="E74" s="198"/>
      <c r="F74" s="17"/>
      <c r="G74" s="1"/>
      <c r="H74" s="2"/>
      <c r="I74" s="307">
        <f t="shared" si="3"/>
        <v>0</v>
      </c>
      <c r="J74" s="307">
        <f t="shared" si="4"/>
        <v>0</v>
      </c>
      <c r="K74" s="307">
        <f t="shared" si="5"/>
        <v>0</v>
      </c>
    </row>
    <row r="75" spans="1:11" ht="66.599999999999994" thickBot="1">
      <c r="A75" s="11">
        <v>70</v>
      </c>
      <c r="B75" s="118"/>
      <c r="C75" s="229" t="s">
        <v>274</v>
      </c>
      <c r="D75" s="6" t="s">
        <v>38</v>
      </c>
      <c r="E75" s="198"/>
      <c r="F75" s="17"/>
      <c r="G75" s="1"/>
      <c r="H75" s="2"/>
      <c r="I75" s="307">
        <f t="shared" si="3"/>
        <v>0</v>
      </c>
      <c r="J75" s="307">
        <f t="shared" si="4"/>
        <v>0</v>
      </c>
      <c r="K75" s="307">
        <f t="shared" si="5"/>
        <v>0</v>
      </c>
    </row>
    <row r="76" spans="1:11" ht="66.599999999999994" thickBot="1">
      <c r="A76" s="11">
        <v>71</v>
      </c>
      <c r="B76" s="118"/>
      <c r="C76" s="229" t="s">
        <v>275</v>
      </c>
      <c r="D76" s="6" t="s">
        <v>38</v>
      </c>
      <c r="E76" s="199"/>
      <c r="F76" s="232"/>
      <c r="G76" s="1"/>
      <c r="H76" s="2"/>
      <c r="I76" s="307">
        <f t="shared" si="3"/>
        <v>0</v>
      </c>
      <c r="J76" s="307">
        <f t="shared" si="4"/>
        <v>0</v>
      </c>
      <c r="K76" s="307">
        <f t="shared" si="5"/>
        <v>0</v>
      </c>
    </row>
    <row r="77" spans="1:11" ht="53.4" thickBot="1">
      <c r="A77" s="11">
        <v>72</v>
      </c>
      <c r="B77" s="118"/>
      <c r="C77" s="230" t="s">
        <v>276</v>
      </c>
      <c r="D77" s="6" t="s">
        <v>38</v>
      </c>
      <c r="E77" s="198"/>
      <c r="F77" s="17"/>
      <c r="G77" s="1"/>
      <c r="H77" s="2"/>
      <c r="I77" s="307">
        <f t="shared" si="3"/>
        <v>0</v>
      </c>
      <c r="J77" s="307">
        <f t="shared" si="4"/>
        <v>0</v>
      </c>
      <c r="K77" s="307">
        <f t="shared" si="5"/>
        <v>0</v>
      </c>
    </row>
    <row r="78" spans="1:11" ht="53.4" thickBot="1">
      <c r="A78" s="11">
        <v>73</v>
      </c>
      <c r="B78" s="118"/>
      <c r="C78" s="230" t="s">
        <v>277</v>
      </c>
      <c r="D78" s="6" t="s">
        <v>38</v>
      </c>
      <c r="E78" s="199"/>
      <c r="F78" s="232"/>
      <c r="G78" s="1"/>
      <c r="H78" s="2"/>
      <c r="I78" s="307">
        <f t="shared" si="3"/>
        <v>0</v>
      </c>
      <c r="J78" s="307">
        <f t="shared" si="4"/>
        <v>0</v>
      </c>
      <c r="K78" s="307">
        <f t="shared" si="5"/>
        <v>0</v>
      </c>
    </row>
    <row r="79" spans="1:11" ht="66.599999999999994" thickBot="1">
      <c r="A79" s="11">
        <v>74</v>
      </c>
      <c r="B79" s="118"/>
      <c r="C79" s="229" t="s">
        <v>278</v>
      </c>
      <c r="D79" s="6"/>
      <c r="E79" s="198"/>
      <c r="F79" s="17"/>
      <c r="G79" s="1"/>
      <c r="H79" s="2"/>
      <c r="I79" s="307">
        <f t="shared" si="3"/>
        <v>0</v>
      </c>
      <c r="J79" s="307">
        <f t="shared" si="4"/>
        <v>0</v>
      </c>
      <c r="K79" s="307">
        <f t="shared" si="5"/>
        <v>0</v>
      </c>
    </row>
    <row r="80" spans="1:11" ht="66.599999999999994" thickBot="1">
      <c r="A80" s="11">
        <v>75</v>
      </c>
      <c r="B80" s="118"/>
      <c r="C80" s="229" t="s">
        <v>249</v>
      </c>
      <c r="D80" s="6" t="s">
        <v>38</v>
      </c>
      <c r="E80" s="198">
        <v>152</v>
      </c>
      <c r="F80" s="17"/>
      <c r="G80" s="1"/>
      <c r="H80" s="2"/>
      <c r="I80" s="307">
        <f t="shared" si="3"/>
        <v>0</v>
      </c>
      <c r="J80" s="307">
        <f t="shared" si="4"/>
        <v>0</v>
      </c>
      <c r="K80" s="307">
        <f t="shared" si="5"/>
        <v>0</v>
      </c>
    </row>
    <row r="81" spans="1:11" ht="13.8" thickBot="1">
      <c r="A81" s="11">
        <v>76</v>
      </c>
      <c r="B81" s="118"/>
      <c r="C81" s="229" t="s">
        <v>254</v>
      </c>
      <c r="D81" s="6" t="s">
        <v>31</v>
      </c>
      <c r="E81" s="198"/>
      <c r="F81" s="17"/>
      <c r="G81" s="1"/>
      <c r="H81" s="2"/>
      <c r="I81" s="307">
        <f t="shared" si="3"/>
        <v>0</v>
      </c>
      <c r="J81" s="307">
        <f t="shared" si="4"/>
        <v>0</v>
      </c>
      <c r="K81" s="307">
        <f t="shared" si="5"/>
        <v>0</v>
      </c>
    </row>
    <row r="82" spans="1:11" ht="27" thickBot="1">
      <c r="A82" s="11">
        <v>77</v>
      </c>
      <c r="B82" s="118"/>
      <c r="C82" s="229" t="s">
        <v>114</v>
      </c>
      <c r="D82" s="6" t="s">
        <v>31</v>
      </c>
      <c r="E82" s="198"/>
      <c r="F82" s="17"/>
      <c r="G82" s="1"/>
      <c r="H82" s="2"/>
      <c r="I82" s="307">
        <f t="shared" si="3"/>
        <v>0</v>
      </c>
      <c r="J82" s="307">
        <f t="shared" si="4"/>
        <v>0</v>
      </c>
      <c r="K82" s="307">
        <f t="shared" si="5"/>
        <v>0</v>
      </c>
    </row>
    <row r="83" spans="1:11" ht="13.8" thickBot="1">
      <c r="A83" s="344">
        <v>78</v>
      </c>
      <c r="B83" s="339"/>
      <c r="C83" s="405" t="s">
        <v>113</v>
      </c>
      <c r="D83" s="406"/>
      <c r="E83" s="406"/>
      <c r="F83" s="406"/>
      <c r="G83" s="406"/>
      <c r="H83" s="418"/>
      <c r="I83" s="341"/>
      <c r="J83" s="341"/>
      <c r="K83" s="341"/>
    </row>
    <row r="84" spans="1:11" ht="27" thickBot="1">
      <c r="A84" s="11">
        <v>79</v>
      </c>
      <c r="B84" s="118"/>
      <c r="C84" s="229" t="s">
        <v>112</v>
      </c>
      <c r="D84" s="6" t="s">
        <v>108</v>
      </c>
      <c r="E84" s="198">
        <f>+(E76+E75+E14+E18+E30+E34+E62+E61+E60+E58+E54+E50+E46+E38+E26+E22+E10+E6+E42)*0.05</f>
        <v>14.600000000000001</v>
      </c>
      <c r="F84" s="17"/>
      <c r="G84" s="1"/>
      <c r="H84" s="2"/>
      <c r="I84" s="307">
        <f t="shared" si="3"/>
        <v>0</v>
      </c>
      <c r="J84" s="307">
        <f t="shared" si="4"/>
        <v>0</v>
      </c>
      <c r="K84" s="307">
        <f t="shared" si="5"/>
        <v>0</v>
      </c>
    </row>
    <row r="85" spans="1:11" ht="13.8" thickBot="1">
      <c r="A85" s="11">
        <v>80</v>
      </c>
      <c r="B85" s="118"/>
      <c r="C85" s="229" t="s">
        <v>111</v>
      </c>
      <c r="D85" s="6" t="s">
        <v>108</v>
      </c>
      <c r="E85" s="198">
        <v>22</v>
      </c>
      <c r="F85" s="17"/>
      <c r="G85" s="1"/>
      <c r="H85" s="2"/>
      <c r="I85" s="307">
        <f t="shared" si="3"/>
        <v>0</v>
      </c>
      <c r="J85" s="307">
        <f t="shared" si="4"/>
        <v>0</v>
      </c>
      <c r="K85" s="307">
        <f t="shared" si="5"/>
        <v>0</v>
      </c>
    </row>
    <row r="86" spans="1:11" ht="27" thickBot="1">
      <c r="A86" s="11">
        <v>81</v>
      </c>
      <c r="B86" s="118"/>
      <c r="C86" s="229" t="s">
        <v>110</v>
      </c>
      <c r="D86" s="209" t="s">
        <v>104</v>
      </c>
      <c r="E86" s="198">
        <v>1</v>
      </c>
      <c r="F86" s="17"/>
      <c r="G86" s="1"/>
      <c r="H86" s="2"/>
      <c r="I86" s="307">
        <f t="shared" si="3"/>
        <v>0</v>
      </c>
      <c r="J86" s="307">
        <f t="shared" si="4"/>
        <v>0</v>
      </c>
      <c r="K86" s="307">
        <f t="shared" si="5"/>
        <v>0</v>
      </c>
    </row>
    <row r="87" spans="1:11" ht="27" thickBot="1">
      <c r="A87" s="11">
        <v>82</v>
      </c>
      <c r="B87" s="118"/>
      <c r="C87" s="229" t="s">
        <v>109</v>
      </c>
      <c r="D87" s="6" t="s">
        <v>108</v>
      </c>
      <c r="E87" s="198">
        <v>10</v>
      </c>
      <c r="F87" s="17"/>
      <c r="G87" s="1"/>
      <c r="H87" s="2"/>
      <c r="I87" s="307">
        <f t="shared" si="3"/>
        <v>0</v>
      </c>
      <c r="J87" s="307">
        <f t="shared" si="4"/>
        <v>0</v>
      </c>
      <c r="K87" s="307">
        <f t="shared" si="5"/>
        <v>0</v>
      </c>
    </row>
    <row r="88" spans="1:11" ht="27" thickBot="1">
      <c r="A88" s="11">
        <v>83</v>
      </c>
      <c r="B88" s="118"/>
      <c r="C88" s="229" t="s">
        <v>132</v>
      </c>
      <c r="D88" s="6" t="s">
        <v>38</v>
      </c>
      <c r="E88" s="198">
        <v>1</v>
      </c>
      <c r="F88" s="17"/>
      <c r="G88" s="1"/>
      <c r="H88" s="2"/>
      <c r="I88" s="307">
        <f t="shared" si="3"/>
        <v>0</v>
      </c>
      <c r="J88" s="307">
        <f t="shared" si="4"/>
        <v>0</v>
      </c>
      <c r="K88" s="307">
        <f t="shared" si="5"/>
        <v>0</v>
      </c>
    </row>
    <row r="89" spans="1:11" ht="13.8" thickBot="1">
      <c r="A89" s="11">
        <v>84</v>
      </c>
      <c r="B89" s="118"/>
      <c r="C89" s="230" t="s">
        <v>131</v>
      </c>
      <c r="D89" s="6" t="s">
        <v>38</v>
      </c>
      <c r="E89" s="198">
        <v>1</v>
      </c>
      <c r="F89" s="17"/>
      <c r="G89" s="1"/>
      <c r="H89" s="2"/>
      <c r="I89" s="307">
        <f t="shared" si="3"/>
        <v>0</v>
      </c>
      <c r="J89" s="307">
        <f t="shared" si="4"/>
        <v>0</v>
      </c>
      <c r="K89" s="307">
        <f t="shared" si="5"/>
        <v>0</v>
      </c>
    </row>
    <row r="90" spans="1:11" ht="27" thickBot="1">
      <c r="A90" s="11">
        <v>85</v>
      </c>
      <c r="B90" s="118"/>
      <c r="C90" s="229" t="s">
        <v>107</v>
      </c>
      <c r="D90" s="6" t="s">
        <v>96</v>
      </c>
      <c r="E90" s="198">
        <v>3</v>
      </c>
      <c r="F90" s="17"/>
      <c r="G90" s="1"/>
      <c r="H90" s="2"/>
      <c r="I90" s="307">
        <f t="shared" si="3"/>
        <v>0</v>
      </c>
      <c r="J90" s="307">
        <f t="shared" si="4"/>
        <v>0</v>
      </c>
      <c r="K90" s="307">
        <f t="shared" si="5"/>
        <v>0</v>
      </c>
    </row>
    <row r="91" spans="1:11" ht="27" thickBot="1">
      <c r="A91" s="11">
        <v>86</v>
      </c>
      <c r="B91" s="118"/>
      <c r="C91" s="229" t="s">
        <v>106</v>
      </c>
      <c r="D91" s="201">
        <v>0.03</v>
      </c>
      <c r="E91" s="195"/>
      <c r="F91" s="17"/>
      <c r="G91" s="1"/>
      <c r="H91" s="2"/>
      <c r="I91" s="307">
        <f t="shared" si="3"/>
        <v>0</v>
      </c>
      <c r="J91" s="307">
        <f t="shared" si="4"/>
        <v>0</v>
      </c>
      <c r="K91" s="307">
        <f t="shared" si="5"/>
        <v>0</v>
      </c>
    </row>
    <row r="92" spans="1:11" ht="27" thickBot="1">
      <c r="A92" s="11">
        <v>87</v>
      </c>
      <c r="B92" s="118"/>
      <c r="C92" s="229" t="s">
        <v>105</v>
      </c>
      <c r="D92" s="209" t="s">
        <v>104</v>
      </c>
      <c r="E92" s="198">
        <v>1</v>
      </c>
      <c r="F92" s="17"/>
      <c r="G92" s="1"/>
      <c r="H92" s="2"/>
      <c r="I92" s="307">
        <f t="shared" si="3"/>
        <v>0</v>
      </c>
      <c r="J92" s="307">
        <f t="shared" si="4"/>
        <v>0</v>
      </c>
      <c r="K92" s="307">
        <f t="shared" si="5"/>
        <v>0</v>
      </c>
    </row>
    <row r="93" spans="1:11" ht="27" thickBot="1">
      <c r="A93" s="11">
        <v>88</v>
      </c>
      <c r="B93" s="118"/>
      <c r="C93" s="229" t="s">
        <v>103</v>
      </c>
      <c r="D93" s="6" t="s">
        <v>102</v>
      </c>
      <c r="E93" s="198">
        <v>1</v>
      </c>
      <c r="F93" s="17"/>
      <c r="G93" s="1"/>
      <c r="H93" s="2"/>
      <c r="I93" s="307">
        <f t="shared" si="3"/>
        <v>0</v>
      </c>
      <c r="J93" s="307">
        <f t="shared" si="4"/>
        <v>0</v>
      </c>
      <c r="K93" s="307">
        <f t="shared" si="5"/>
        <v>0</v>
      </c>
    </row>
    <row r="94" spans="1:11" ht="13.8" thickBot="1">
      <c r="A94" s="11">
        <v>89</v>
      </c>
      <c r="B94" s="118"/>
      <c r="C94" s="229" t="s">
        <v>101</v>
      </c>
      <c r="D94" s="6" t="s">
        <v>96</v>
      </c>
      <c r="E94" s="198">
        <v>58</v>
      </c>
      <c r="F94" s="17"/>
      <c r="G94" s="1"/>
      <c r="H94" s="2"/>
      <c r="I94" s="307">
        <f t="shared" si="3"/>
        <v>0</v>
      </c>
      <c r="J94" s="307">
        <f t="shared" si="4"/>
        <v>0</v>
      </c>
      <c r="K94" s="307">
        <f t="shared" si="5"/>
        <v>0</v>
      </c>
    </row>
    <row r="95" spans="1:11" ht="13.8" thickBot="1">
      <c r="A95" s="11">
        <v>90</v>
      </c>
      <c r="B95" s="118"/>
      <c r="C95" s="229" t="s">
        <v>100</v>
      </c>
      <c r="D95" s="6" t="s">
        <v>96</v>
      </c>
      <c r="E95" s="198">
        <v>15</v>
      </c>
      <c r="F95" s="17"/>
      <c r="G95" s="1"/>
      <c r="H95" s="2"/>
      <c r="I95" s="307">
        <f t="shared" si="3"/>
        <v>0</v>
      </c>
      <c r="J95" s="307">
        <f t="shared" si="4"/>
        <v>0</v>
      </c>
      <c r="K95" s="307">
        <f t="shared" si="5"/>
        <v>0</v>
      </c>
    </row>
    <row r="96" spans="1:11" ht="13.8" thickBot="1">
      <c r="A96" s="11">
        <v>91</v>
      </c>
      <c r="B96" s="118"/>
      <c r="C96" s="229" t="s">
        <v>99</v>
      </c>
      <c r="D96" s="6" t="s">
        <v>96</v>
      </c>
      <c r="E96" s="198">
        <v>12</v>
      </c>
      <c r="F96" s="17"/>
      <c r="G96" s="1"/>
      <c r="H96" s="2"/>
      <c r="I96" s="307">
        <f t="shared" si="3"/>
        <v>0</v>
      </c>
      <c r="J96" s="307">
        <f t="shared" si="4"/>
        <v>0</v>
      </c>
      <c r="K96" s="307">
        <f t="shared" si="5"/>
        <v>0</v>
      </c>
    </row>
    <row r="97" spans="1:11" ht="13.8" thickBot="1">
      <c r="A97" s="11">
        <v>92</v>
      </c>
      <c r="B97" s="118"/>
      <c r="C97" s="229" t="s">
        <v>98</v>
      </c>
      <c r="D97" s="6" t="s">
        <v>96</v>
      </c>
      <c r="E97" s="198">
        <v>55</v>
      </c>
      <c r="F97" s="17"/>
      <c r="G97" s="1"/>
      <c r="H97" s="2"/>
      <c r="I97" s="307">
        <f t="shared" si="3"/>
        <v>0</v>
      </c>
      <c r="J97" s="307">
        <f t="shared" si="4"/>
        <v>0</v>
      </c>
      <c r="K97" s="307">
        <f t="shared" si="5"/>
        <v>0</v>
      </c>
    </row>
    <row r="98" spans="1:11" ht="13.8" thickBot="1">
      <c r="A98" s="11">
        <v>93</v>
      </c>
      <c r="B98" s="118"/>
      <c r="C98" s="229" t="s">
        <v>97</v>
      </c>
      <c r="D98" s="6" t="s">
        <v>96</v>
      </c>
      <c r="E98" s="198">
        <v>85</v>
      </c>
      <c r="F98" s="17"/>
      <c r="G98" s="1"/>
      <c r="H98" s="2"/>
      <c r="I98" s="307">
        <f t="shared" si="3"/>
        <v>0</v>
      </c>
      <c r="J98" s="307">
        <f t="shared" si="4"/>
        <v>0</v>
      </c>
      <c r="K98" s="307">
        <f t="shared" si="5"/>
        <v>0</v>
      </c>
    </row>
    <row r="99" spans="1:11" ht="13.8" thickBot="1">
      <c r="A99" s="11">
        <v>94</v>
      </c>
      <c r="B99" s="118"/>
      <c r="C99" s="229" t="s">
        <v>95</v>
      </c>
      <c r="D99" s="6" t="s">
        <v>94</v>
      </c>
      <c r="E99" s="198"/>
      <c r="F99" s="17"/>
      <c r="G99" s="1"/>
      <c r="H99" s="2"/>
      <c r="I99" s="307">
        <f t="shared" si="3"/>
        <v>0</v>
      </c>
      <c r="J99" s="307">
        <f t="shared" si="4"/>
        <v>0</v>
      </c>
      <c r="K99" s="307">
        <f t="shared" si="5"/>
        <v>0</v>
      </c>
    </row>
    <row r="100" spans="1:11" ht="27" thickBot="1">
      <c r="A100" s="11">
        <v>95</v>
      </c>
      <c r="B100" s="118"/>
      <c r="C100" s="229" t="s">
        <v>93</v>
      </c>
      <c r="D100" s="202" t="s">
        <v>38</v>
      </c>
      <c r="E100" s="198">
        <v>1</v>
      </c>
      <c r="F100" s="17"/>
      <c r="G100" s="1"/>
      <c r="H100" s="2"/>
      <c r="I100" s="307">
        <f t="shared" si="3"/>
        <v>0</v>
      </c>
      <c r="J100" s="307">
        <f t="shared" si="4"/>
        <v>0</v>
      </c>
      <c r="K100" s="307">
        <f t="shared" si="5"/>
        <v>0</v>
      </c>
    </row>
    <row r="101" spans="1:11" ht="13.8" thickBot="1">
      <c r="A101" s="344">
        <v>96</v>
      </c>
      <c r="B101" s="339"/>
      <c r="C101" s="407" t="s">
        <v>92</v>
      </c>
      <c r="D101" s="408"/>
      <c r="E101" s="408"/>
      <c r="F101" s="408"/>
      <c r="G101" s="408"/>
      <c r="H101" s="409"/>
      <c r="I101" s="341"/>
      <c r="J101" s="341"/>
      <c r="K101" s="341"/>
    </row>
    <row r="102" spans="1:11" ht="27" thickBot="1">
      <c r="A102" s="11">
        <v>97</v>
      </c>
      <c r="B102" s="118"/>
      <c r="C102" s="229" t="s">
        <v>91</v>
      </c>
      <c r="D102" s="6" t="s">
        <v>38</v>
      </c>
      <c r="E102" s="198">
        <v>432</v>
      </c>
      <c r="F102" s="17"/>
      <c r="G102" s="1"/>
      <c r="H102" s="2"/>
      <c r="I102" s="307">
        <f t="shared" si="3"/>
        <v>0</v>
      </c>
      <c r="J102" s="307">
        <f t="shared" si="4"/>
        <v>0</v>
      </c>
      <c r="K102" s="307">
        <f t="shared" si="5"/>
        <v>0</v>
      </c>
    </row>
    <row r="103" spans="1:11" ht="40.200000000000003" thickBot="1">
      <c r="A103" s="11">
        <v>98</v>
      </c>
      <c r="B103" s="118"/>
      <c r="C103" s="229" t="s">
        <v>90</v>
      </c>
      <c r="D103" s="6" t="s">
        <v>31</v>
      </c>
      <c r="E103" s="198">
        <v>5000</v>
      </c>
      <c r="F103" s="17"/>
      <c r="G103" s="1"/>
      <c r="H103" s="2"/>
      <c r="I103" s="307">
        <f t="shared" si="3"/>
        <v>0</v>
      </c>
      <c r="J103" s="307">
        <f t="shared" si="4"/>
        <v>0</v>
      </c>
      <c r="K103" s="307">
        <f t="shared" si="5"/>
        <v>0</v>
      </c>
    </row>
    <row r="104" spans="1:11" ht="27" thickBot="1">
      <c r="A104" s="21">
        <v>99</v>
      </c>
      <c r="B104" s="211"/>
      <c r="C104" s="233" t="s">
        <v>89</v>
      </c>
      <c r="D104" s="193" t="s">
        <v>38</v>
      </c>
      <c r="E104" s="200">
        <v>65</v>
      </c>
      <c r="F104" s="22"/>
      <c r="G104" s="23"/>
      <c r="H104" s="24"/>
      <c r="I104" s="307">
        <f t="shared" si="3"/>
        <v>0</v>
      </c>
      <c r="J104" s="307">
        <f t="shared" si="4"/>
        <v>0</v>
      </c>
      <c r="K104" s="307">
        <f t="shared" si="5"/>
        <v>0</v>
      </c>
    </row>
    <row r="105" spans="1:11" ht="13.8" thickBot="1">
      <c r="A105" s="344">
        <v>100</v>
      </c>
      <c r="B105" s="345"/>
      <c r="C105" s="405" t="s">
        <v>368</v>
      </c>
      <c r="D105" s="410"/>
      <c r="E105" s="410"/>
      <c r="F105" s="410"/>
      <c r="G105" s="410"/>
      <c r="H105" s="411"/>
      <c r="I105" s="341"/>
      <c r="J105" s="341"/>
      <c r="K105" s="341"/>
    </row>
    <row r="106" spans="1:11" ht="27" thickBot="1">
      <c r="A106" s="21">
        <v>101</v>
      </c>
      <c r="B106" s="212">
        <v>210810041</v>
      </c>
      <c r="C106" s="234" t="s">
        <v>32</v>
      </c>
      <c r="D106" s="39" t="s">
        <v>31</v>
      </c>
      <c r="E106" s="194">
        <v>2160</v>
      </c>
      <c r="F106" s="40"/>
      <c r="G106" s="38"/>
      <c r="H106" s="41"/>
      <c r="I106" s="307">
        <f t="shared" si="3"/>
        <v>0</v>
      </c>
      <c r="J106" s="307">
        <f t="shared" si="4"/>
        <v>0</v>
      </c>
      <c r="K106" s="307">
        <f t="shared" si="5"/>
        <v>0</v>
      </c>
    </row>
    <row r="107" spans="1:11" ht="27" thickBot="1">
      <c r="A107" s="11">
        <v>102</v>
      </c>
      <c r="B107" s="212">
        <v>210810045</v>
      </c>
      <c r="C107" s="234" t="s">
        <v>33</v>
      </c>
      <c r="D107" s="39" t="s">
        <v>31</v>
      </c>
      <c r="E107" s="194">
        <v>300</v>
      </c>
      <c r="F107" s="40"/>
      <c r="G107" s="38"/>
      <c r="H107" s="41"/>
      <c r="I107" s="307">
        <f t="shared" si="3"/>
        <v>0</v>
      </c>
      <c r="J107" s="307">
        <f t="shared" si="4"/>
        <v>0</v>
      </c>
      <c r="K107" s="307">
        <f t="shared" si="5"/>
        <v>0</v>
      </c>
    </row>
    <row r="108" spans="1:11" ht="27" thickBot="1">
      <c r="A108" s="21">
        <v>103</v>
      </c>
      <c r="B108" s="212">
        <v>210810046</v>
      </c>
      <c r="C108" s="234" t="s">
        <v>34</v>
      </c>
      <c r="D108" s="39" t="s">
        <v>31</v>
      </c>
      <c r="E108" s="194">
        <v>780</v>
      </c>
      <c r="F108" s="40"/>
      <c r="G108" s="38"/>
      <c r="H108" s="41"/>
      <c r="I108" s="307">
        <f t="shared" si="3"/>
        <v>0</v>
      </c>
      <c r="J108" s="307">
        <f t="shared" si="4"/>
        <v>0</v>
      </c>
      <c r="K108" s="307">
        <f t="shared" si="5"/>
        <v>0</v>
      </c>
    </row>
    <row r="109" spans="1:11" ht="27" thickBot="1">
      <c r="A109" s="11">
        <v>104</v>
      </c>
      <c r="B109" s="212">
        <v>210810055</v>
      </c>
      <c r="C109" s="234" t="s">
        <v>35</v>
      </c>
      <c r="D109" s="39" t="s">
        <v>31</v>
      </c>
      <c r="E109" s="194">
        <v>180</v>
      </c>
      <c r="F109" s="40"/>
      <c r="G109" s="38"/>
      <c r="H109" s="41"/>
      <c r="I109" s="307">
        <f t="shared" si="3"/>
        <v>0</v>
      </c>
      <c r="J109" s="307">
        <f t="shared" si="4"/>
        <v>0</v>
      </c>
      <c r="K109" s="307">
        <f t="shared" si="5"/>
        <v>0</v>
      </c>
    </row>
    <row r="110" spans="1:11" ht="27" thickBot="1">
      <c r="A110" s="21">
        <v>105</v>
      </c>
      <c r="B110" s="212">
        <v>210810056</v>
      </c>
      <c r="C110" s="234" t="s">
        <v>36</v>
      </c>
      <c r="D110" s="39" t="s">
        <v>31</v>
      </c>
      <c r="E110" s="194">
        <v>900</v>
      </c>
      <c r="F110" s="40"/>
      <c r="G110" s="38"/>
      <c r="H110" s="41"/>
      <c r="I110" s="307">
        <f t="shared" si="3"/>
        <v>0</v>
      </c>
      <c r="J110" s="307">
        <f t="shared" si="4"/>
        <v>0</v>
      </c>
      <c r="K110" s="307">
        <f t="shared" si="5"/>
        <v>0</v>
      </c>
    </row>
    <row r="111" spans="1:11" ht="27" thickBot="1">
      <c r="A111" s="11">
        <v>106</v>
      </c>
      <c r="B111" s="212">
        <v>210810057</v>
      </c>
      <c r="C111" s="234" t="s">
        <v>37</v>
      </c>
      <c r="D111" s="39" t="s">
        <v>31</v>
      </c>
      <c r="E111" s="194">
        <v>300</v>
      </c>
      <c r="F111" s="40"/>
      <c r="G111" s="38"/>
      <c r="H111" s="41"/>
      <c r="I111" s="307">
        <f t="shared" si="3"/>
        <v>0</v>
      </c>
      <c r="J111" s="307">
        <f t="shared" si="4"/>
        <v>0</v>
      </c>
      <c r="K111" s="307">
        <f t="shared" si="5"/>
        <v>0</v>
      </c>
    </row>
    <row r="112" spans="1:11" ht="27" thickBot="1">
      <c r="A112" s="21">
        <v>107</v>
      </c>
      <c r="B112" s="212">
        <v>210100101</v>
      </c>
      <c r="C112" s="234" t="s">
        <v>39</v>
      </c>
      <c r="D112" s="39" t="s">
        <v>38</v>
      </c>
      <c r="E112" s="194">
        <v>1860</v>
      </c>
      <c r="F112" s="40"/>
      <c r="G112" s="38"/>
      <c r="H112" s="41"/>
      <c r="I112" s="307">
        <f t="shared" si="3"/>
        <v>0</v>
      </c>
      <c r="J112" s="307">
        <f t="shared" si="4"/>
        <v>0</v>
      </c>
      <c r="K112" s="307">
        <f t="shared" si="5"/>
        <v>0</v>
      </c>
    </row>
    <row r="113" spans="1:11" ht="13.8" thickBot="1">
      <c r="A113" s="11">
        <v>108</v>
      </c>
      <c r="B113" s="212">
        <v>210010066</v>
      </c>
      <c r="C113" s="234" t="s">
        <v>50</v>
      </c>
      <c r="D113" s="39" t="s">
        <v>31</v>
      </c>
      <c r="E113" s="194">
        <v>60</v>
      </c>
      <c r="F113" s="40"/>
      <c r="G113" s="38"/>
      <c r="H113" s="41"/>
      <c r="I113" s="307">
        <f t="shared" si="3"/>
        <v>0</v>
      </c>
      <c r="J113" s="307">
        <f t="shared" si="4"/>
        <v>0</v>
      </c>
      <c r="K113" s="307">
        <f t="shared" si="5"/>
        <v>0</v>
      </c>
    </row>
    <row r="114" spans="1:11" ht="13.8" thickBot="1">
      <c r="A114" s="21">
        <v>109</v>
      </c>
      <c r="B114" s="212"/>
      <c r="C114" s="234" t="s">
        <v>40</v>
      </c>
      <c r="D114" s="39" t="s">
        <v>38</v>
      </c>
      <c r="E114" s="194">
        <v>60</v>
      </c>
      <c r="F114" s="40"/>
      <c r="G114" s="38"/>
      <c r="H114" s="41"/>
      <c r="I114" s="307">
        <f t="shared" si="3"/>
        <v>0</v>
      </c>
      <c r="J114" s="307">
        <f t="shared" si="4"/>
        <v>0</v>
      </c>
      <c r="K114" s="307">
        <f t="shared" si="5"/>
        <v>0</v>
      </c>
    </row>
    <row r="115" spans="1:11" ht="13.8" thickBot="1">
      <c r="A115" s="11">
        <v>110</v>
      </c>
      <c r="B115" s="212">
        <v>210110063</v>
      </c>
      <c r="C115" s="234" t="s">
        <v>41</v>
      </c>
      <c r="D115" s="39" t="s">
        <v>38</v>
      </c>
      <c r="E115" s="194">
        <v>16</v>
      </c>
      <c r="F115" s="40"/>
      <c r="G115" s="38"/>
      <c r="H115" s="41"/>
      <c r="I115" s="307">
        <f t="shared" si="3"/>
        <v>0</v>
      </c>
      <c r="J115" s="307">
        <f t="shared" si="4"/>
        <v>0</v>
      </c>
      <c r="K115" s="307">
        <f t="shared" si="5"/>
        <v>0</v>
      </c>
    </row>
    <row r="116" spans="1:11" ht="27" thickBot="1">
      <c r="A116" s="21">
        <v>111</v>
      </c>
      <c r="B116" s="212">
        <v>210010113</v>
      </c>
      <c r="C116" s="234" t="s">
        <v>56</v>
      </c>
      <c r="D116" s="39" t="s">
        <v>31</v>
      </c>
      <c r="E116" s="194">
        <v>60</v>
      </c>
      <c r="F116" s="40"/>
      <c r="G116" s="38"/>
      <c r="H116" s="41"/>
      <c r="I116" s="307">
        <f t="shared" si="3"/>
        <v>0</v>
      </c>
      <c r="J116" s="307">
        <f t="shared" si="4"/>
        <v>0</v>
      </c>
      <c r="K116" s="307">
        <f t="shared" si="5"/>
        <v>0</v>
      </c>
    </row>
    <row r="117" spans="1:11" ht="27" thickBot="1">
      <c r="A117" s="11">
        <v>112</v>
      </c>
      <c r="B117" s="212"/>
      <c r="C117" s="234" t="s">
        <v>55</v>
      </c>
      <c r="D117" s="39" t="s">
        <v>38</v>
      </c>
      <c r="E117" s="194">
        <v>600</v>
      </c>
      <c r="F117" s="40"/>
      <c r="G117" s="38"/>
      <c r="H117" s="41"/>
      <c r="I117" s="307">
        <f t="shared" si="3"/>
        <v>0</v>
      </c>
      <c r="J117" s="307">
        <f t="shared" si="4"/>
        <v>0</v>
      </c>
      <c r="K117" s="307">
        <f t="shared" si="5"/>
        <v>0</v>
      </c>
    </row>
    <row r="118" spans="1:11" ht="53.4" thickBot="1">
      <c r="A118" s="21">
        <v>113</v>
      </c>
      <c r="B118" s="212">
        <v>210020302</v>
      </c>
      <c r="C118" s="234" t="s">
        <v>57</v>
      </c>
      <c r="D118" s="39" t="s">
        <v>31</v>
      </c>
      <c r="E118" s="194">
        <v>1020</v>
      </c>
      <c r="F118" s="40"/>
      <c r="G118" s="38"/>
      <c r="H118" s="41"/>
      <c r="I118" s="307">
        <f t="shared" si="3"/>
        <v>0</v>
      </c>
      <c r="J118" s="307">
        <f t="shared" si="4"/>
        <v>0</v>
      </c>
      <c r="K118" s="307">
        <f t="shared" si="5"/>
        <v>0</v>
      </c>
    </row>
    <row r="119" spans="1:11" ht="27" thickBot="1">
      <c r="A119" s="11">
        <v>114</v>
      </c>
      <c r="B119" s="212">
        <v>210010301</v>
      </c>
      <c r="C119" s="234" t="s">
        <v>58</v>
      </c>
      <c r="D119" s="39" t="s">
        <v>38</v>
      </c>
      <c r="E119" s="194">
        <v>53</v>
      </c>
      <c r="F119" s="40"/>
      <c r="G119" s="38"/>
      <c r="H119" s="41"/>
      <c r="I119" s="307">
        <f t="shared" si="3"/>
        <v>0</v>
      </c>
      <c r="J119" s="307">
        <f t="shared" si="4"/>
        <v>0</v>
      </c>
      <c r="K119" s="307">
        <f t="shared" si="5"/>
        <v>0</v>
      </c>
    </row>
    <row r="120" spans="1:11" ht="27" thickBot="1">
      <c r="A120" s="21">
        <v>115</v>
      </c>
      <c r="B120" s="212">
        <v>210010302</v>
      </c>
      <c r="C120" s="116" t="s">
        <v>59</v>
      </c>
      <c r="D120" s="39" t="s">
        <v>38</v>
      </c>
      <c r="E120" s="194">
        <v>53</v>
      </c>
      <c r="F120" s="40"/>
      <c r="G120" s="38"/>
      <c r="H120" s="41"/>
      <c r="I120" s="307">
        <f t="shared" si="3"/>
        <v>0</v>
      </c>
      <c r="J120" s="307">
        <f t="shared" si="4"/>
        <v>0</v>
      </c>
      <c r="K120" s="307">
        <f t="shared" si="5"/>
        <v>0</v>
      </c>
    </row>
    <row r="121" spans="1:11" ht="27" thickBot="1">
      <c r="A121" s="11">
        <v>116</v>
      </c>
      <c r="B121" s="212">
        <v>210192571</v>
      </c>
      <c r="C121" s="116" t="s">
        <v>60</v>
      </c>
      <c r="D121" s="39" t="s">
        <v>38</v>
      </c>
      <c r="E121" s="194">
        <v>525</v>
      </c>
      <c r="F121" s="40"/>
      <c r="G121" s="38"/>
      <c r="H121" s="41"/>
      <c r="I121" s="307">
        <f t="shared" si="3"/>
        <v>0</v>
      </c>
      <c r="J121" s="307">
        <f t="shared" si="4"/>
        <v>0</v>
      </c>
      <c r="K121" s="307">
        <f t="shared" si="5"/>
        <v>0</v>
      </c>
    </row>
    <row r="122" spans="1:11" ht="13.8" thickBot="1">
      <c r="A122" s="21">
        <v>117</v>
      </c>
      <c r="B122" s="212"/>
      <c r="C122" s="235" t="s">
        <v>42</v>
      </c>
      <c r="D122" s="39" t="s">
        <v>43</v>
      </c>
      <c r="E122" s="194">
        <v>1</v>
      </c>
      <c r="F122" s="40"/>
      <c r="G122" s="38"/>
      <c r="H122" s="41"/>
      <c r="I122" s="307">
        <f t="shared" si="3"/>
        <v>0</v>
      </c>
      <c r="J122" s="307">
        <f t="shared" si="4"/>
        <v>0</v>
      </c>
      <c r="K122" s="307">
        <f t="shared" si="5"/>
        <v>0</v>
      </c>
    </row>
    <row r="123" spans="1:11" ht="13.8" thickBot="1">
      <c r="A123" s="11">
        <v>118</v>
      </c>
      <c r="B123" s="212"/>
      <c r="C123" s="234" t="s">
        <v>51</v>
      </c>
      <c r="D123" s="39" t="s">
        <v>38</v>
      </c>
      <c r="E123" s="194">
        <v>1</v>
      </c>
      <c r="F123" s="40"/>
      <c r="G123" s="38"/>
      <c r="H123" s="41"/>
      <c r="I123" s="307">
        <f t="shared" si="3"/>
        <v>0</v>
      </c>
      <c r="J123" s="307">
        <f t="shared" si="4"/>
        <v>0</v>
      </c>
      <c r="K123" s="307">
        <f t="shared" si="5"/>
        <v>0</v>
      </c>
    </row>
    <row r="124" spans="1:11" ht="13.8" thickBot="1">
      <c r="A124" s="21">
        <v>119</v>
      </c>
      <c r="B124" s="212"/>
      <c r="C124" s="234" t="s">
        <v>44</v>
      </c>
      <c r="D124" s="39" t="s">
        <v>38</v>
      </c>
      <c r="E124" s="194">
        <v>16</v>
      </c>
      <c r="F124" s="40"/>
      <c r="G124" s="38"/>
      <c r="H124" s="41"/>
      <c r="I124" s="307">
        <f t="shared" si="3"/>
        <v>0</v>
      </c>
      <c r="J124" s="307">
        <f t="shared" si="4"/>
        <v>0</v>
      </c>
      <c r="K124" s="307">
        <f t="shared" si="5"/>
        <v>0</v>
      </c>
    </row>
    <row r="125" spans="1:11" ht="13.8" thickBot="1">
      <c r="A125" s="11">
        <v>120</v>
      </c>
      <c r="B125" s="212">
        <v>210020101</v>
      </c>
      <c r="C125" s="234" t="s">
        <v>61</v>
      </c>
      <c r="D125" s="39" t="s">
        <v>38</v>
      </c>
      <c r="E125" s="194">
        <v>685</v>
      </c>
      <c r="F125" s="40"/>
      <c r="G125" s="38"/>
      <c r="H125" s="41"/>
      <c r="I125" s="307">
        <f t="shared" si="3"/>
        <v>0</v>
      </c>
      <c r="J125" s="307">
        <f t="shared" si="4"/>
        <v>0</v>
      </c>
      <c r="K125" s="307">
        <f t="shared" si="5"/>
        <v>0</v>
      </c>
    </row>
    <row r="126" spans="1:11" ht="27" thickBot="1">
      <c r="A126" s="21">
        <v>121</v>
      </c>
      <c r="B126" s="212">
        <v>210020121</v>
      </c>
      <c r="C126" s="116" t="s">
        <v>62</v>
      </c>
      <c r="D126" s="39" t="s">
        <v>38</v>
      </c>
      <c r="E126" s="194">
        <v>420</v>
      </c>
      <c r="F126" s="40"/>
      <c r="G126" s="38"/>
      <c r="H126" s="41"/>
      <c r="I126" s="307">
        <f t="shared" si="3"/>
        <v>0</v>
      </c>
      <c r="J126" s="307">
        <f t="shared" si="4"/>
        <v>0</v>
      </c>
      <c r="K126" s="307">
        <f t="shared" si="5"/>
        <v>0</v>
      </c>
    </row>
    <row r="127" spans="1:11" ht="13.8" thickBot="1">
      <c r="A127" s="11">
        <v>122</v>
      </c>
      <c r="B127" s="212">
        <v>210020651</v>
      </c>
      <c r="C127" s="116" t="s">
        <v>63</v>
      </c>
      <c r="D127" s="39" t="s">
        <v>48</v>
      </c>
      <c r="E127" s="194">
        <v>480</v>
      </c>
      <c r="F127" s="40"/>
      <c r="G127" s="38"/>
      <c r="H127" s="41"/>
      <c r="I127" s="307">
        <f t="shared" si="3"/>
        <v>0</v>
      </c>
      <c r="J127" s="307">
        <f t="shared" si="4"/>
        <v>0</v>
      </c>
      <c r="K127" s="307">
        <f t="shared" si="5"/>
        <v>0</v>
      </c>
    </row>
    <row r="128" spans="1:11" ht="40.200000000000003" thickBot="1">
      <c r="A128" s="21">
        <v>123</v>
      </c>
      <c r="B128" s="212">
        <v>210011306</v>
      </c>
      <c r="C128" s="116" t="s">
        <v>64</v>
      </c>
      <c r="D128" s="39" t="s">
        <v>38</v>
      </c>
      <c r="E128" s="194">
        <v>840</v>
      </c>
      <c r="F128" s="40"/>
      <c r="G128" s="38"/>
      <c r="H128" s="41"/>
      <c r="I128" s="307">
        <f t="shared" si="3"/>
        <v>0</v>
      </c>
      <c r="J128" s="307">
        <f t="shared" si="4"/>
        <v>0</v>
      </c>
      <c r="K128" s="307">
        <f t="shared" si="5"/>
        <v>0</v>
      </c>
    </row>
    <row r="129" spans="1:11" ht="13.8" thickBot="1">
      <c r="A129" s="11">
        <v>124</v>
      </c>
      <c r="B129" s="212"/>
      <c r="C129" s="116" t="s">
        <v>65</v>
      </c>
      <c r="D129" s="39" t="s">
        <v>38</v>
      </c>
      <c r="E129" s="194">
        <v>300</v>
      </c>
      <c r="F129" s="40"/>
      <c r="G129" s="38"/>
      <c r="H129" s="41"/>
      <c r="I129" s="307">
        <f t="shared" si="3"/>
        <v>0</v>
      </c>
      <c r="J129" s="307">
        <f t="shared" si="4"/>
        <v>0</v>
      </c>
      <c r="K129" s="307">
        <f t="shared" si="5"/>
        <v>0</v>
      </c>
    </row>
    <row r="130" spans="1:11" ht="27" thickBot="1">
      <c r="A130" s="21">
        <v>125</v>
      </c>
      <c r="B130" s="212"/>
      <c r="C130" s="116" t="s">
        <v>66</v>
      </c>
      <c r="D130" s="39" t="s">
        <v>38</v>
      </c>
      <c r="E130" s="194">
        <v>36</v>
      </c>
      <c r="F130" s="40"/>
      <c r="G130" s="38"/>
      <c r="H130" s="41"/>
      <c r="I130" s="307">
        <f t="shared" si="3"/>
        <v>0</v>
      </c>
      <c r="J130" s="307">
        <f t="shared" si="4"/>
        <v>0</v>
      </c>
      <c r="K130" s="307">
        <f t="shared" si="5"/>
        <v>0</v>
      </c>
    </row>
    <row r="131" spans="1:11" ht="13.8" thickBot="1">
      <c r="A131" s="11">
        <v>126</v>
      </c>
      <c r="B131" s="212">
        <v>210100351</v>
      </c>
      <c r="C131" s="116" t="s">
        <v>67</v>
      </c>
      <c r="D131" s="39" t="s">
        <v>38</v>
      </c>
      <c r="E131" s="194">
        <v>475</v>
      </c>
      <c r="F131" s="40"/>
      <c r="G131" s="38"/>
      <c r="H131" s="41"/>
      <c r="I131" s="307">
        <f t="shared" si="3"/>
        <v>0</v>
      </c>
      <c r="J131" s="307">
        <f t="shared" si="4"/>
        <v>0</v>
      </c>
      <c r="K131" s="307">
        <f t="shared" si="5"/>
        <v>0</v>
      </c>
    </row>
    <row r="132" spans="1:11" ht="13.8" thickBot="1">
      <c r="A132" s="21">
        <v>127</v>
      </c>
      <c r="B132" s="212">
        <v>210950101</v>
      </c>
      <c r="C132" s="229" t="s">
        <v>45</v>
      </c>
      <c r="D132" s="39" t="s">
        <v>38</v>
      </c>
      <c r="E132" s="194">
        <v>240</v>
      </c>
      <c r="F132" s="40"/>
      <c r="G132" s="38"/>
      <c r="H132" s="41"/>
      <c r="I132" s="307">
        <f t="shared" si="3"/>
        <v>0</v>
      </c>
      <c r="J132" s="307">
        <f t="shared" si="4"/>
        <v>0</v>
      </c>
      <c r="K132" s="307">
        <f t="shared" si="5"/>
        <v>0</v>
      </c>
    </row>
    <row r="133" spans="1:11" ht="13.8" thickBot="1">
      <c r="A133" s="11">
        <v>128</v>
      </c>
      <c r="B133" s="212"/>
      <c r="C133" s="234" t="s">
        <v>46</v>
      </c>
      <c r="D133" s="39" t="s">
        <v>47</v>
      </c>
      <c r="E133" s="194">
        <v>20</v>
      </c>
      <c r="F133" s="40"/>
      <c r="G133" s="38"/>
      <c r="H133" s="41"/>
      <c r="I133" s="307">
        <f t="shared" si="3"/>
        <v>0</v>
      </c>
      <c r="J133" s="307">
        <f t="shared" si="4"/>
        <v>0</v>
      </c>
      <c r="K133" s="307">
        <f t="shared" si="5"/>
        <v>0</v>
      </c>
    </row>
    <row r="134" spans="1:11" ht="27" thickBot="1">
      <c r="A134" s="21">
        <v>129</v>
      </c>
      <c r="B134" s="212"/>
      <c r="C134" s="234" t="s">
        <v>68</v>
      </c>
      <c r="D134" s="39" t="s">
        <v>48</v>
      </c>
      <c r="E134" s="194">
        <v>25</v>
      </c>
      <c r="F134" s="40"/>
      <c r="G134" s="38"/>
      <c r="H134" s="41"/>
      <c r="I134" s="307">
        <f t="shared" si="3"/>
        <v>0</v>
      </c>
      <c r="J134" s="307">
        <f t="shared" si="4"/>
        <v>0</v>
      </c>
      <c r="K134" s="307">
        <f t="shared" si="5"/>
        <v>0</v>
      </c>
    </row>
    <row r="135" spans="1:11" ht="13.8" thickBot="1">
      <c r="A135" s="11">
        <v>130</v>
      </c>
      <c r="B135" s="212">
        <v>210190052</v>
      </c>
      <c r="C135" s="234" t="s">
        <v>49</v>
      </c>
      <c r="D135" s="39" t="s">
        <v>38</v>
      </c>
      <c r="E135" s="194">
        <v>1</v>
      </c>
      <c r="F135" s="40"/>
      <c r="G135" s="38"/>
      <c r="H135" s="41"/>
      <c r="I135" s="307">
        <f t="shared" si="3"/>
        <v>0</v>
      </c>
      <c r="J135" s="307">
        <f t="shared" si="4"/>
        <v>0</v>
      </c>
      <c r="K135" s="307">
        <f t="shared" si="5"/>
        <v>0</v>
      </c>
    </row>
    <row r="136" spans="1:11" ht="79.8" thickBot="1">
      <c r="A136" s="21">
        <v>131</v>
      </c>
      <c r="B136" s="212">
        <v>210020201</v>
      </c>
      <c r="C136" s="234" t="s">
        <v>69</v>
      </c>
      <c r="D136" s="39" t="s">
        <v>31</v>
      </c>
      <c r="E136" s="194">
        <v>36</v>
      </c>
      <c r="F136" s="40"/>
      <c r="G136" s="38"/>
      <c r="H136" s="41"/>
      <c r="I136" s="307">
        <f t="shared" ref="I136:I147" si="6">$E136*F136</f>
        <v>0</v>
      </c>
      <c r="J136" s="307">
        <f t="shared" ref="J136:J147" si="7">$E136*G136</f>
        <v>0</v>
      </c>
      <c r="K136" s="307">
        <f t="shared" ref="K136:K147" si="8">$E136*H136</f>
        <v>0</v>
      </c>
    </row>
    <row r="137" spans="1:11" ht="66.599999999999994" thickBot="1">
      <c r="A137" s="11">
        <v>132</v>
      </c>
      <c r="B137" s="213">
        <v>210020601</v>
      </c>
      <c r="C137" s="229" t="s">
        <v>70</v>
      </c>
      <c r="D137" s="36" t="s">
        <v>31</v>
      </c>
      <c r="E137" s="195">
        <v>12</v>
      </c>
      <c r="F137" s="17"/>
      <c r="G137" s="3"/>
      <c r="H137" s="2"/>
      <c r="I137" s="307">
        <f t="shared" si="6"/>
        <v>0</v>
      </c>
      <c r="J137" s="307">
        <f t="shared" si="7"/>
        <v>0</v>
      </c>
      <c r="K137" s="307">
        <f t="shared" si="8"/>
        <v>0</v>
      </c>
    </row>
    <row r="138" spans="1:11" ht="13.8" thickBot="1">
      <c r="A138" s="21">
        <v>133</v>
      </c>
      <c r="B138" s="213">
        <v>210010110</v>
      </c>
      <c r="C138" s="116" t="s">
        <v>71</v>
      </c>
      <c r="D138" s="36" t="s">
        <v>31</v>
      </c>
      <c r="E138" s="195">
        <v>300</v>
      </c>
      <c r="F138" s="17"/>
      <c r="G138" s="3"/>
      <c r="H138" s="2"/>
      <c r="I138" s="307">
        <f t="shared" si="6"/>
        <v>0</v>
      </c>
      <c r="J138" s="307">
        <f t="shared" si="7"/>
        <v>0</v>
      </c>
      <c r="K138" s="307">
        <f t="shared" si="8"/>
        <v>0</v>
      </c>
    </row>
    <row r="139" spans="1:11" ht="27" thickBot="1">
      <c r="A139" s="11">
        <v>134</v>
      </c>
      <c r="B139" s="213"/>
      <c r="C139" s="229" t="s">
        <v>72</v>
      </c>
      <c r="D139" s="36" t="s">
        <v>38</v>
      </c>
      <c r="E139" s="195">
        <v>2</v>
      </c>
      <c r="F139" s="17"/>
      <c r="G139" s="3"/>
      <c r="H139" s="2"/>
      <c r="I139" s="307">
        <f t="shared" si="6"/>
        <v>0</v>
      </c>
      <c r="J139" s="307">
        <f t="shared" si="7"/>
        <v>0</v>
      </c>
      <c r="K139" s="307">
        <f t="shared" si="8"/>
        <v>0</v>
      </c>
    </row>
    <row r="140" spans="1:11" ht="13.8" thickBot="1">
      <c r="A140" s="21">
        <v>135</v>
      </c>
      <c r="B140" s="212">
        <v>210411181</v>
      </c>
      <c r="C140" s="234" t="s">
        <v>53</v>
      </c>
      <c r="D140" s="39" t="s">
        <v>38</v>
      </c>
      <c r="E140" s="194">
        <v>2</v>
      </c>
      <c r="F140" s="40"/>
      <c r="G140" s="38"/>
      <c r="H140" s="41"/>
      <c r="I140" s="307">
        <f t="shared" si="6"/>
        <v>0</v>
      </c>
      <c r="J140" s="307">
        <f t="shared" si="7"/>
        <v>0</v>
      </c>
      <c r="K140" s="307">
        <f t="shared" si="8"/>
        <v>0</v>
      </c>
    </row>
    <row r="141" spans="1:11" ht="27" thickBot="1">
      <c r="A141" s="11">
        <v>136</v>
      </c>
      <c r="B141" s="212"/>
      <c r="C141" s="234" t="s">
        <v>73</v>
      </c>
      <c r="D141" s="39" t="s">
        <v>38</v>
      </c>
      <c r="E141" s="194">
        <v>1</v>
      </c>
      <c r="F141" s="40"/>
      <c r="G141" s="38"/>
      <c r="H141" s="41"/>
      <c r="I141" s="307">
        <f t="shared" si="6"/>
        <v>0</v>
      </c>
      <c r="J141" s="307">
        <f t="shared" si="7"/>
        <v>0</v>
      </c>
      <c r="K141" s="307">
        <f t="shared" si="8"/>
        <v>0</v>
      </c>
    </row>
    <row r="142" spans="1:11" ht="13.8" thickBot="1">
      <c r="A142" s="21">
        <v>137</v>
      </c>
      <c r="B142" s="212">
        <v>210411181</v>
      </c>
      <c r="C142" s="234" t="s">
        <v>53</v>
      </c>
      <c r="D142" s="39" t="s">
        <v>38</v>
      </c>
      <c r="E142" s="194">
        <v>1</v>
      </c>
      <c r="F142" s="40"/>
      <c r="G142" s="38"/>
      <c r="H142" s="41"/>
      <c r="I142" s="307">
        <f t="shared" si="6"/>
        <v>0</v>
      </c>
      <c r="J142" s="307">
        <f t="shared" si="7"/>
        <v>0</v>
      </c>
      <c r="K142" s="307">
        <f t="shared" si="8"/>
        <v>0</v>
      </c>
    </row>
    <row r="143" spans="1:11" ht="27" thickBot="1">
      <c r="A143" s="11">
        <v>138</v>
      </c>
      <c r="B143" s="212">
        <v>210220030</v>
      </c>
      <c r="C143" s="234" t="s">
        <v>74</v>
      </c>
      <c r="D143" s="39" t="s">
        <v>38</v>
      </c>
      <c r="E143" s="194">
        <v>1</v>
      </c>
      <c r="F143" s="40"/>
      <c r="G143" s="38"/>
      <c r="H143" s="41"/>
      <c r="I143" s="307">
        <f t="shared" si="6"/>
        <v>0</v>
      </c>
      <c r="J143" s="307">
        <f t="shared" si="7"/>
        <v>0</v>
      </c>
      <c r="K143" s="307">
        <f t="shared" si="8"/>
        <v>0</v>
      </c>
    </row>
    <row r="144" spans="1:11" ht="13.8" thickBot="1">
      <c r="A144" s="21">
        <v>139</v>
      </c>
      <c r="B144" s="212">
        <v>210800647</v>
      </c>
      <c r="C144" s="234" t="s">
        <v>54</v>
      </c>
      <c r="D144" s="39" t="s">
        <v>31</v>
      </c>
      <c r="E144" s="194">
        <v>10</v>
      </c>
      <c r="F144" s="40"/>
      <c r="G144" s="38"/>
      <c r="H144" s="41"/>
      <c r="I144" s="307">
        <f t="shared" si="6"/>
        <v>0</v>
      </c>
      <c r="J144" s="307">
        <f t="shared" si="7"/>
        <v>0</v>
      </c>
      <c r="K144" s="307">
        <f t="shared" si="8"/>
        <v>0</v>
      </c>
    </row>
    <row r="145" spans="1:11" ht="13.8" thickBot="1">
      <c r="A145" s="11">
        <v>140</v>
      </c>
      <c r="B145" s="212">
        <v>210190002</v>
      </c>
      <c r="C145" s="234" t="s">
        <v>75</v>
      </c>
      <c r="D145" s="39" t="s">
        <v>38</v>
      </c>
      <c r="E145" s="194">
        <v>1</v>
      </c>
      <c r="F145" s="40"/>
      <c r="G145" s="38"/>
      <c r="H145" s="41"/>
      <c r="I145" s="307">
        <f t="shared" si="6"/>
        <v>0</v>
      </c>
      <c r="J145" s="307">
        <f t="shared" si="7"/>
        <v>0</v>
      </c>
      <c r="K145" s="307">
        <f t="shared" si="8"/>
        <v>0</v>
      </c>
    </row>
    <row r="146" spans="1:11" ht="27" thickBot="1">
      <c r="A146" s="21">
        <v>141</v>
      </c>
      <c r="B146" s="212">
        <v>210140431</v>
      </c>
      <c r="C146" s="234" t="s">
        <v>76</v>
      </c>
      <c r="D146" s="39" t="s">
        <v>38</v>
      </c>
      <c r="E146" s="194">
        <v>11</v>
      </c>
      <c r="F146" s="40"/>
      <c r="G146" s="38"/>
      <c r="H146" s="41"/>
      <c r="I146" s="307">
        <f t="shared" si="6"/>
        <v>0</v>
      </c>
      <c r="J146" s="307">
        <f t="shared" si="7"/>
        <v>0</v>
      </c>
      <c r="K146" s="307">
        <f t="shared" si="8"/>
        <v>0</v>
      </c>
    </row>
    <row r="147" spans="1:11" ht="27" thickBot="1">
      <c r="A147" s="11">
        <v>142</v>
      </c>
      <c r="B147" s="214">
        <v>210110045</v>
      </c>
      <c r="C147" s="236" t="s">
        <v>77</v>
      </c>
      <c r="D147" s="203" t="s">
        <v>38</v>
      </c>
      <c r="E147" s="196">
        <v>20</v>
      </c>
      <c r="F147" s="15"/>
      <c r="G147" s="42"/>
      <c r="H147" s="43"/>
      <c r="I147" s="307">
        <f t="shared" si="6"/>
        <v>0</v>
      </c>
      <c r="J147" s="307">
        <f t="shared" si="7"/>
        <v>0</v>
      </c>
      <c r="K147" s="307">
        <f t="shared" si="8"/>
        <v>0</v>
      </c>
    </row>
    <row r="148" spans="1:11" ht="13.8" thickBot="1">
      <c r="A148" s="60"/>
      <c r="B148" s="215"/>
      <c r="C148" s="218"/>
      <c r="D148" s="60"/>
      <c r="E148" s="237"/>
      <c r="F148" s="61"/>
      <c r="G148" s="61"/>
      <c r="H148" s="61"/>
      <c r="I148" s="61"/>
      <c r="J148" s="61"/>
      <c r="K148" s="61"/>
    </row>
    <row r="149" spans="1:11" ht="13.8" thickBot="1">
      <c r="A149" s="238"/>
      <c r="B149" s="216"/>
      <c r="C149" s="239" t="s">
        <v>8</v>
      </c>
      <c r="D149" s="240"/>
      <c r="E149" s="240"/>
      <c r="F149" s="241"/>
      <c r="G149" s="241"/>
      <c r="H149" s="241"/>
      <c r="I149" s="368">
        <f>SUM(I6:I147)</f>
        <v>0</v>
      </c>
      <c r="J149" s="346">
        <f t="shared" ref="J149:K149" si="9">SUM(J6:J147)</f>
        <v>0</v>
      </c>
      <c r="K149" s="369">
        <f t="shared" si="9"/>
        <v>0</v>
      </c>
    </row>
    <row r="150" spans="1:11" ht="13.8" thickBot="1">
      <c r="A150" s="242"/>
      <c r="B150" s="217"/>
      <c r="C150" s="218"/>
      <c r="D150" s="60"/>
      <c r="E150" s="60"/>
      <c r="F150" s="243"/>
      <c r="G150" s="243"/>
      <c r="H150" s="243"/>
      <c r="I150" s="14"/>
      <c r="J150" s="14"/>
      <c r="K150" s="14"/>
    </row>
    <row r="151" spans="1:11">
      <c r="A151" s="217"/>
      <c r="B151" s="217"/>
      <c r="C151" s="312" t="s">
        <v>362</v>
      </c>
      <c r="D151" s="316"/>
      <c r="E151" s="316"/>
      <c r="F151" s="338"/>
      <c r="G151" s="217"/>
      <c r="H151" s="217"/>
      <c r="I151" s="217"/>
      <c r="J151" s="217"/>
      <c r="K151" s="217"/>
    </row>
    <row r="152" spans="1:11">
      <c r="A152" s="217"/>
      <c r="B152" s="217"/>
      <c r="C152" s="416"/>
      <c r="D152" s="415"/>
      <c r="E152" s="415"/>
      <c r="F152" s="417"/>
      <c r="G152" s="217"/>
      <c r="H152" s="217"/>
      <c r="I152" s="217"/>
      <c r="J152" s="217"/>
      <c r="K152" s="217"/>
    </row>
    <row r="153" spans="1:11">
      <c r="A153" s="242"/>
      <c r="B153" s="218"/>
      <c r="C153" s="313" t="s">
        <v>6</v>
      </c>
      <c r="D153" s="310"/>
      <c r="E153" s="311"/>
      <c r="F153" s="319">
        <f>$I$149</f>
        <v>0</v>
      </c>
      <c r="G153" s="243"/>
      <c r="H153" s="243"/>
      <c r="I153" s="244"/>
      <c r="J153" s="244"/>
      <c r="K153" s="244"/>
    </row>
    <row r="154" spans="1:11">
      <c r="A154" s="242"/>
      <c r="B154" s="218"/>
      <c r="C154" s="313" t="s">
        <v>20</v>
      </c>
      <c r="D154" s="415"/>
      <c r="E154" s="415"/>
      <c r="F154" s="328"/>
      <c r="G154" s="243"/>
      <c r="H154" s="243"/>
      <c r="I154" s="244"/>
      <c r="J154" s="244"/>
      <c r="K154" s="244"/>
    </row>
    <row r="155" spans="1:11">
      <c r="A155" s="242"/>
      <c r="B155" s="218"/>
      <c r="C155" s="314" t="s">
        <v>24</v>
      </c>
      <c r="D155" s="381">
        <f>F153+F154</f>
        <v>0</v>
      </c>
      <c r="E155" s="381"/>
      <c r="F155" s="382"/>
      <c r="G155" s="243"/>
      <c r="H155" s="243"/>
      <c r="I155" s="245"/>
      <c r="J155" s="244"/>
      <c r="K155" s="244"/>
    </row>
    <row r="156" spans="1:11">
      <c r="A156" s="242"/>
      <c r="B156" s="218"/>
      <c r="C156" s="314"/>
      <c r="D156" s="413"/>
      <c r="E156" s="413"/>
      <c r="F156" s="329"/>
      <c r="G156" s="243"/>
      <c r="H156" s="243"/>
      <c r="I156" s="246"/>
      <c r="J156" s="244"/>
      <c r="K156" s="244"/>
    </row>
    <row r="157" spans="1:11">
      <c r="A157" s="242"/>
      <c r="B157" s="218"/>
      <c r="C157" s="313" t="s">
        <v>10</v>
      </c>
      <c r="D157" s="310"/>
      <c r="E157" s="311"/>
      <c r="F157" s="319">
        <f>$J$149</f>
        <v>0</v>
      </c>
      <c r="G157" s="247"/>
      <c r="H157" s="247"/>
      <c r="I157" s="244"/>
      <c r="J157" s="244"/>
      <c r="K157" s="244"/>
    </row>
    <row r="158" spans="1:11">
      <c r="A158" s="242"/>
      <c r="B158" s="218"/>
      <c r="C158" s="313" t="s">
        <v>29</v>
      </c>
      <c r="D158" s="310"/>
      <c r="E158" s="311"/>
      <c r="F158" s="319">
        <f>$K$149</f>
        <v>0</v>
      </c>
      <c r="G158" s="247"/>
      <c r="H158" s="247"/>
      <c r="I158" s="244"/>
      <c r="J158" s="244"/>
      <c r="K158" s="244"/>
    </row>
    <row r="159" spans="1:11">
      <c r="A159" s="242"/>
      <c r="B159" s="218"/>
      <c r="C159" s="313" t="s">
        <v>30</v>
      </c>
      <c r="D159" s="415"/>
      <c r="E159" s="415"/>
      <c r="F159" s="328"/>
      <c r="G159" s="247"/>
      <c r="H159" s="247"/>
      <c r="I159" s="244"/>
      <c r="J159" s="244"/>
      <c r="K159" s="244"/>
    </row>
    <row r="160" spans="1:11">
      <c r="A160" s="248"/>
      <c r="B160" s="218"/>
      <c r="C160" s="313" t="s">
        <v>12</v>
      </c>
      <c r="D160" s="415"/>
      <c r="E160" s="415"/>
      <c r="F160" s="328"/>
      <c r="G160" s="249"/>
      <c r="H160" s="249"/>
      <c r="I160" s="244"/>
      <c r="J160" s="244"/>
      <c r="K160" s="244"/>
    </row>
    <row r="161" spans="1:11">
      <c r="A161" s="248"/>
      <c r="B161" s="218"/>
      <c r="C161" s="313" t="s">
        <v>13</v>
      </c>
      <c r="D161" s="415"/>
      <c r="E161" s="415"/>
      <c r="F161" s="328"/>
      <c r="G161" s="249"/>
      <c r="H161" s="249"/>
      <c r="I161" s="244"/>
      <c r="J161" s="244"/>
      <c r="K161" s="244"/>
    </row>
    <row r="162" spans="1:11">
      <c r="A162" s="248"/>
      <c r="B162" s="218"/>
      <c r="C162" s="314" t="s">
        <v>25</v>
      </c>
      <c r="D162" s="383">
        <f>SUM(F157:F161)</f>
        <v>0</v>
      </c>
      <c r="E162" s="383"/>
      <c r="F162" s="384"/>
      <c r="G162" s="249"/>
      <c r="H162" s="249"/>
      <c r="I162" s="245"/>
      <c r="J162" s="244"/>
      <c r="K162" s="244"/>
    </row>
    <row r="163" spans="1:11">
      <c r="A163" s="248"/>
      <c r="B163" s="218"/>
      <c r="C163" s="412"/>
      <c r="D163" s="413"/>
      <c r="E163" s="413"/>
      <c r="F163" s="414"/>
      <c r="G163" s="249"/>
      <c r="H163" s="249"/>
      <c r="I163" s="244"/>
      <c r="J163" s="244"/>
      <c r="K163" s="244"/>
    </row>
    <row r="164" spans="1:11">
      <c r="A164" s="248"/>
      <c r="B164" s="218"/>
      <c r="C164" s="313" t="s">
        <v>14</v>
      </c>
      <c r="D164" s="415"/>
      <c r="E164" s="415"/>
      <c r="F164" s="328"/>
      <c r="G164" s="249"/>
      <c r="H164" s="249"/>
      <c r="I164" s="244"/>
      <c r="J164" s="244"/>
      <c r="K164" s="244"/>
    </row>
    <row r="165" spans="1:11">
      <c r="A165" s="248"/>
      <c r="B165" s="218"/>
      <c r="C165" s="313" t="s">
        <v>26</v>
      </c>
      <c r="D165" s="415"/>
      <c r="E165" s="415"/>
      <c r="F165" s="328"/>
      <c r="G165" s="249"/>
      <c r="H165" s="249"/>
      <c r="I165" s="244"/>
      <c r="J165" s="244"/>
      <c r="K165" s="244"/>
    </row>
    <row r="166" spans="1:11">
      <c r="A166" s="248"/>
      <c r="B166" s="218"/>
      <c r="C166" s="314" t="s">
        <v>28</v>
      </c>
      <c r="D166" s="385">
        <f>SUM(F164:F165)</f>
        <v>0</v>
      </c>
      <c r="E166" s="385"/>
      <c r="F166" s="386"/>
      <c r="G166" s="249"/>
      <c r="H166" s="249"/>
      <c r="I166" s="245"/>
      <c r="J166" s="244"/>
      <c r="K166" s="244"/>
    </row>
    <row r="167" spans="1:11">
      <c r="A167" s="248"/>
      <c r="B167" s="218"/>
      <c r="C167" s="412"/>
      <c r="D167" s="413"/>
      <c r="E167" s="413"/>
      <c r="F167" s="414"/>
      <c r="G167" s="249"/>
      <c r="H167" s="249"/>
      <c r="I167" s="244"/>
      <c r="J167" s="244"/>
      <c r="K167" s="244"/>
    </row>
    <row r="168" spans="1:11">
      <c r="A168" s="248"/>
      <c r="B168" s="218"/>
      <c r="C168" s="412"/>
      <c r="D168" s="413"/>
      <c r="E168" s="413"/>
      <c r="F168" s="414"/>
      <c r="G168" s="247"/>
      <c r="H168" s="247"/>
      <c r="I168" s="250"/>
      <c r="J168" s="250"/>
      <c r="K168" s="250"/>
    </row>
    <row r="169" spans="1:11">
      <c r="A169" s="248"/>
      <c r="B169" s="218"/>
      <c r="C169" s="315" t="s">
        <v>15</v>
      </c>
      <c r="D169" s="415"/>
      <c r="E169" s="415"/>
      <c r="F169" s="328"/>
      <c r="G169" s="247"/>
      <c r="H169" s="247"/>
      <c r="I169" s="244"/>
      <c r="J169" s="250"/>
      <c r="K169" s="250"/>
    </row>
    <row r="170" spans="1:11">
      <c r="A170" s="248"/>
      <c r="B170" s="218"/>
      <c r="C170" s="315" t="s">
        <v>16</v>
      </c>
      <c r="D170" s="415"/>
      <c r="E170" s="415"/>
      <c r="F170" s="328"/>
      <c r="G170" s="249"/>
      <c r="H170" s="249"/>
      <c r="I170" s="244"/>
      <c r="J170" s="244"/>
      <c r="K170" s="244"/>
    </row>
    <row r="171" spans="1:11">
      <c r="A171" s="248"/>
      <c r="B171" s="218"/>
      <c r="C171" s="315" t="s">
        <v>17</v>
      </c>
      <c r="D171" s="415"/>
      <c r="E171" s="415"/>
      <c r="F171" s="328"/>
      <c r="G171" s="249"/>
      <c r="H171" s="249"/>
      <c r="I171" s="244"/>
      <c r="J171" s="244"/>
      <c r="K171" s="244"/>
    </row>
    <row r="172" spans="1:11">
      <c r="A172" s="248"/>
      <c r="B172" s="218"/>
      <c r="C172" s="315" t="s">
        <v>18</v>
      </c>
      <c r="D172" s="415"/>
      <c r="E172" s="415"/>
      <c r="F172" s="328"/>
      <c r="G172" s="249"/>
      <c r="H172" s="249"/>
      <c r="I172" s="244"/>
      <c r="J172" s="251"/>
      <c r="K172" s="251"/>
    </row>
    <row r="173" spans="1:11">
      <c r="A173" s="248"/>
      <c r="B173" s="218"/>
      <c r="C173" s="315" t="s">
        <v>27</v>
      </c>
      <c r="D173" s="415"/>
      <c r="E173" s="415"/>
      <c r="F173" s="328"/>
      <c r="G173" s="249"/>
      <c r="H173" s="249"/>
      <c r="I173" s="244"/>
      <c r="J173" s="251"/>
      <c r="K173" s="251"/>
    </row>
    <row r="174" spans="1:11">
      <c r="A174" s="252"/>
      <c r="B174" s="218"/>
      <c r="C174" s="315" t="s">
        <v>19</v>
      </c>
      <c r="D174" s="415"/>
      <c r="E174" s="415"/>
      <c r="F174" s="328"/>
      <c r="G174" s="247"/>
      <c r="H174" s="247"/>
      <c r="I174" s="244"/>
      <c r="J174" s="251"/>
      <c r="K174" s="251"/>
    </row>
    <row r="175" spans="1:11">
      <c r="A175" s="248"/>
      <c r="B175" s="217"/>
      <c r="C175" s="314" t="s">
        <v>22</v>
      </c>
      <c r="D175" s="383">
        <f>SUM(F169:F174)</f>
        <v>0</v>
      </c>
      <c r="E175" s="383"/>
      <c r="F175" s="384"/>
      <c r="G175" s="247"/>
      <c r="H175" s="247"/>
      <c r="I175" s="246"/>
      <c r="J175" s="251"/>
      <c r="K175" s="251"/>
    </row>
    <row r="176" spans="1:11" ht="13.8" thickBot="1">
      <c r="A176" s="248"/>
      <c r="B176" s="217"/>
      <c r="C176" s="412"/>
      <c r="D176" s="413"/>
      <c r="E176" s="413"/>
      <c r="F176" s="414"/>
      <c r="G176" s="247"/>
      <c r="H176" s="247"/>
      <c r="I176" s="246"/>
      <c r="J176" s="251"/>
      <c r="K176" s="251"/>
    </row>
    <row r="177" spans="1:11" ht="21.6" thickBot="1">
      <c r="A177" s="248"/>
      <c r="B177" s="218"/>
      <c r="C177" s="320" t="s">
        <v>369</v>
      </c>
      <c r="D177" s="378">
        <f>D155+D162+D166+D175</f>
        <v>0</v>
      </c>
      <c r="E177" s="379"/>
      <c r="F177" s="380"/>
      <c r="G177" s="247"/>
      <c r="H177" s="247"/>
      <c r="I177" s="253"/>
      <c r="J177" s="250"/>
      <c r="K177" s="254"/>
    </row>
    <row r="178" spans="1:11">
      <c r="A178" s="248"/>
      <c r="B178" s="218"/>
      <c r="C178" s="218"/>
      <c r="D178" s="237"/>
      <c r="E178" s="237"/>
      <c r="F178" s="247"/>
      <c r="G178" s="247"/>
      <c r="H178" s="247"/>
      <c r="I178" s="251"/>
      <c r="J178" s="251"/>
      <c r="K178" s="251"/>
    </row>
    <row r="179" spans="1:11">
      <c r="A179" s="248"/>
      <c r="B179" s="218"/>
      <c r="C179" s="218"/>
      <c r="D179" s="237"/>
      <c r="E179" s="237"/>
      <c r="F179" s="247"/>
      <c r="G179" s="247"/>
      <c r="H179" s="247"/>
      <c r="I179" s="251"/>
      <c r="J179" s="251"/>
      <c r="K179" s="251"/>
    </row>
    <row r="180" spans="1:11" ht="15">
      <c r="A180" s="248"/>
      <c r="B180" s="331" t="s">
        <v>363</v>
      </c>
      <c r="C180" s="218"/>
      <c r="D180" s="237"/>
      <c r="E180" s="237"/>
      <c r="F180" s="247"/>
      <c r="G180" s="247"/>
      <c r="H180" s="247"/>
      <c r="I180" s="251"/>
      <c r="J180" s="251"/>
      <c r="K180" s="251"/>
    </row>
    <row r="181" spans="1:11">
      <c r="A181" s="248"/>
      <c r="B181" s="218"/>
      <c r="C181" s="255"/>
      <c r="D181" s="256"/>
      <c r="E181" s="256"/>
      <c r="F181" s="256"/>
      <c r="G181" s="256"/>
      <c r="H181" s="256"/>
      <c r="I181" s="256"/>
      <c r="J181" s="257"/>
      <c r="K181" s="257"/>
    </row>
  </sheetData>
  <mergeCells count="24">
    <mergeCell ref="C83:H83"/>
    <mergeCell ref="C101:H101"/>
    <mergeCell ref="C105:H105"/>
    <mergeCell ref="C168:F168"/>
    <mergeCell ref="D169:E174"/>
    <mergeCell ref="C152:F152"/>
    <mergeCell ref="D154:E154"/>
    <mergeCell ref="D155:F155"/>
    <mergeCell ref="D156:E156"/>
    <mergeCell ref="D159:E161"/>
    <mergeCell ref="D175:F175"/>
    <mergeCell ref="C176:F176"/>
    <mergeCell ref="D177:F177"/>
    <mergeCell ref="D162:F162"/>
    <mergeCell ref="C163:F163"/>
    <mergeCell ref="D164:E165"/>
    <mergeCell ref="D166:F166"/>
    <mergeCell ref="C167:F167"/>
    <mergeCell ref="A1:A3"/>
    <mergeCell ref="B1:B3"/>
    <mergeCell ref="C1:C3"/>
    <mergeCell ref="D1:K3"/>
    <mergeCell ref="F4:H4"/>
    <mergeCell ref="I4:K4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93" fitToHeight="0" orientation="landscape" horizontalDpi="300" verticalDpi="300" r:id="rId1"/>
  <headerFooter alignWithMargins="0">
    <oddHeader xml:space="preserve">&amp;L    &amp;RAkcia : </oddHeader>
    <oddFooter>&amp;LDátum:
Tlač:&amp;C&amp;P/&amp;N</oddFooter>
  </headerFooter>
  <rowBreaks count="1" manualBreakCount="1">
    <brk id="15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K174"/>
  <sheetViews>
    <sheetView view="pageBreakPreview" zoomScale="70" zoomScaleNormal="100" zoomScaleSheetLayoutView="70" workbookViewId="0">
      <pane ySplit="5" topLeftCell="A78" activePane="bottomLeft" state="frozen"/>
      <selection pane="bottomLeft" activeCell="I142" sqref="I142:K142"/>
    </sheetView>
  </sheetViews>
  <sheetFormatPr defaultColWidth="9.109375" defaultRowHeight="13.2"/>
  <cols>
    <col min="1" max="1" width="4.88671875" style="283" bestFit="1" customWidth="1"/>
    <col min="2" max="2" width="14.5546875" style="226" bestFit="1" customWidth="1"/>
    <col min="3" max="3" width="79.109375" style="226" bestFit="1" customWidth="1"/>
    <col min="4" max="4" width="6.33203125" style="284" bestFit="1" customWidth="1"/>
    <col min="5" max="5" width="8.88671875" style="284" bestFit="1" customWidth="1"/>
    <col min="6" max="6" width="11" style="285" bestFit="1" customWidth="1"/>
    <col min="7" max="7" width="12" style="285" bestFit="1" customWidth="1"/>
    <col min="8" max="8" width="11" style="285" bestFit="1" customWidth="1"/>
    <col min="9" max="9" width="11.6640625" style="286" bestFit="1" customWidth="1"/>
    <col min="10" max="10" width="12" style="286" bestFit="1" customWidth="1"/>
    <col min="11" max="11" width="13.109375" style="286" bestFit="1" customWidth="1"/>
    <col min="12" max="16384" width="9.109375" style="34"/>
  </cols>
  <sheetData>
    <row r="1" spans="1:11">
      <c r="A1" s="387"/>
      <c r="B1" s="390" t="s">
        <v>23</v>
      </c>
      <c r="C1" s="390" t="s">
        <v>164</v>
      </c>
      <c r="D1" s="393"/>
      <c r="E1" s="393"/>
      <c r="F1" s="393"/>
      <c r="G1" s="393"/>
      <c r="H1" s="393"/>
      <c r="I1" s="393"/>
      <c r="J1" s="393"/>
      <c r="K1" s="394"/>
    </row>
    <row r="2" spans="1:11">
      <c r="A2" s="388"/>
      <c r="B2" s="391"/>
      <c r="C2" s="391"/>
      <c r="D2" s="395"/>
      <c r="E2" s="395"/>
      <c r="F2" s="395"/>
      <c r="G2" s="395"/>
      <c r="H2" s="395"/>
      <c r="I2" s="395"/>
      <c r="J2" s="395"/>
      <c r="K2" s="396"/>
    </row>
    <row r="3" spans="1:11" ht="13.8" thickBot="1">
      <c r="A3" s="389"/>
      <c r="B3" s="392"/>
      <c r="C3" s="392"/>
      <c r="D3" s="397"/>
      <c r="E3" s="397"/>
      <c r="F3" s="397"/>
      <c r="G3" s="397"/>
      <c r="H3" s="397"/>
      <c r="I3" s="397"/>
      <c r="J3" s="397"/>
      <c r="K3" s="398"/>
    </row>
    <row r="4" spans="1:11" ht="13.8" thickBot="1">
      <c r="A4" s="29" t="s">
        <v>0</v>
      </c>
      <c r="B4" s="32" t="s">
        <v>5</v>
      </c>
      <c r="C4" s="31" t="s">
        <v>21</v>
      </c>
      <c r="D4" s="32" t="s">
        <v>1</v>
      </c>
      <c r="E4" s="33" t="s">
        <v>2</v>
      </c>
      <c r="F4" s="399" t="s">
        <v>233</v>
      </c>
      <c r="G4" s="400"/>
      <c r="H4" s="401"/>
      <c r="I4" s="402" t="s">
        <v>3</v>
      </c>
      <c r="J4" s="403"/>
      <c r="K4" s="404"/>
    </row>
    <row r="5" spans="1:11" ht="13.8" thickBot="1">
      <c r="A5" s="29" t="s">
        <v>4</v>
      </c>
      <c r="B5" s="30"/>
      <c r="C5" s="44"/>
      <c r="D5" s="32"/>
      <c r="E5" s="33"/>
      <c r="F5" s="45" t="s">
        <v>6</v>
      </c>
      <c r="G5" s="46" t="s">
        <v>7</v>
      </c>
      <c r="H5" s="47" t="s">
        <v>11</v>
      </c>
      <c r="I5" s="48" t="s">
        <v>6</v>
      </c>
      <c r="J5" s="49" t="s">
        <v>7</v>
      </c>
      <c r="K5" s="47" t="s">
        <v>11</v>
      </c>
    </row>
    <row r="6" spans="1:11" s="12" customFormat="1" ht="27" thickBot="1">
      <c r="A6" s="64">
        <v>1</v>
      </c>
      <c r="B6" s="95"/>
      <c r="C6" s="96" t="s">
        <v>280</v>
      </c>
      <c r="D6" s="97" t="s">
        <v>38</v>
      </c>
      <c r="E6" s="97"/>
      <c r="F6" s="65"/>
      <c r="G6" s="65"/>
      <c r="H6" s="65"/>
      <c r="I6" s="347">
        <f>$E6*F6</f>
        <v>0</v>
      </c>
      <c r="J6" s="347">
        <f t="shared" ref="J6:K21" si="0">$E6*G6</f>
        <v>0</v>
      </c>
      <c r="K6" s="347">
        <f t="shared" si="0"/>
        <v>0</v>
      </c>
    </row>
    <row r="7" spans="1:11" s="12" customFormat="1" ht="40.200000000000003" thickBot="1">
      <c r="A7" s="66">
        <v>2</v>
      </c>
      <c r="B7" s="98"/>
      <c r="C7" s="104" t="s">
        <v>232</v>
      </c>
      <c r="D7" s="10" t="s">
        <v>38</v>
      </c>
      <c r="E7" s="10"/>
      <c r="F7" s="9"/>
      <c r="G7" s="9"/>
      <c r="H7" s="9"/>
      <c r="I7" s="347">
        <f t="shared" ref="I7:K70" si="1">$E7*F7</f>
        <v>0</v>
      </c>
      <c r="J7" s="347">
        <f t="shared" si="0"/>
        <v>0</v>
      </c>
      <c r="K7" s="347">
        <f t="shared" si="0"/>
        <v>0</v>
      </c>
    </row>
    <row r="8" spans="1:11" s="12" customFormat="1" ht="40.200000000000003" thickBot="1">
      <c r="A8" s="66">
        <v>3</v>
      </c>
      <c r="B8" s="98"/>
      <c r="C8" s="104" t="s">
        <v>133</v>
      </c>
      <c r="D8" s="10" t="s">
        <v>38</v>
      </c>
      <c r="E8" s="10"/>
      <c r="F8" s="9"/>
      <c r="G8" s="9"/>
      <c r="H8" s="9"/>
      <c r="I8" s="347">
        <f t="shared" si="1"/>
        <v>0</v>
      </c>
      <c r="J8" s="347">
        <f t="shared" si="0"/>
        <v>0</v>
      </c>
      <c r="K8" s="347">
        <f t="shared" si="0"/>
        <v>0</v>
      </c>
    </row>
    <row r="9" spans="1:11" s="12" customFormat="1" ht="27" thickBot="1">
      <c r="A9" s="66">
        <v>4</v>
      </c>
      <c r="B9" s="98"/>
      <c r="C9" s="104" t="s">
        <v>120</v>
      </c>
      <c r="D9" s="10" t="s">
        <v>31</v>
      </c>
      <c r="E9" s="10"/>
      <c r="F9" s="9"/>
      <c r="G9" s="9"/>
      <c r="H9" s="9"/>
      <c r="I9" s="347">
        <f t="shared" si="1"/>
        <v>0</v>
      </c>
      <c r="J9" s="347">
        <f t="shared" si="0"/>
        <v>0</v>
      </c>
      <c r="K9" s="347">
        <f t="shared" si="0"/>
        <v>0</v>
      </c>
    </row>
    <row r="10" spans="1:11" s="12" customFormat="1" ht="27" thickBot="1">
      <c r="A10" s="66">
        <v>5</v>
      </c>
      <c r="B10" s="98"/>
      <c r="C10" s="101" t="s">
        <v>257</v>
      </c>
      <c r="D10" s="10" t="s">
        <v>38</v>
      </c>
      <c r="E10" s="10">
        <v>462</v>
      </c>
      <c r="F10" s="9"/>
      <c r="G10" s="9"/>
      <c r="H10" s="9"/>
      <c r="I10" s="347">
        <f t="shared" si="1"/>
        <v>0</v>
      </c>
      <c r="J10" s="347">
        <f t="shared" si="0"/>
        <v>0</v>
      </c>
      <c r="K10" s="347">
        <f t="shared" si="0"/>
        <v>0</v>
      </c>
    </row>
    <row r="11" spans="1:11" s="12" customFormat="1" ht="40.200000000000003" thickBot="1">
      <c r="A11" s="66">
        <v>6</v>
      </c>
      <c r="B11" s="98"/>
      <c r="C11" s="104" t="s">
        <v>232</v>
      </c>
      <c r="D11" s="10" t="s">
        <v>38</v>
      </c>
      <c r="E11" s="10">
        <v>462</v>
      </c>
      <c r="F11" s="9"/>
      <c r="G11" s="9"/>
      <c r="H11" s="9"/>
      <c r="I11" s="347">
        <f t="shared" si="1"/>
        <v>0</v>
      </c>
      <c r="J11" s="347">
        <f t="shared" si="0"/>
        <v>0</v>
      </c>
      <c r="K11" s="347">
        <f t="shared" si="0"/>
        <v>0</v>
      </c>
    </row>
    <row r="12" spans="1:11" s="12" customFormat="1" ht="40.200000000000003" thickBot="1">
      <c r="A12" s="66">
        <v>7</v>
      </c>
      <c r="B12" s="98"/>
      <c r="C12" s="104" t="s">
        <v>133</v>
      </c>
      <c r="D12" s="10" t="s">
        <v>38</v>
      </c>
      <c r="E12" s="10">
        <f>+E11*2</f>
        <v>924</v>
      </c>
      <c r="F12" s="9"/>
      <c r="G12" s="9"/>
      <c r="H12" s="9"/>
      <c r="I12" s="347">
        <f t="shared" si="1"/>
        <v>0</v>
      </c>
      <c r="J12" s="347">
        <f t="shared" si="0"/>
        <v>0</v>
      </c>
      <c r="K12" s="347">
        <f t="shared" si="0"/>
        <v>0</v>
      </c>
    </row>
    <row r="13" spans="1:11" s="12" customFormat="1" ht="13.8" thickBot="1">
      <c r="A13" s="66">
        <v>8</v>
      </c>
      <c r="B13" s="98"/>
      <c r="C13" s="104" t="s">
        <v>136</v>
      </c>
      <c r="D13" s="10" t="s">
        <v>31</v>
      </c>
      <c r="E13" s="10">
        <v>462</v>
      </c>
      <c r="F13" s="9"/>
      <c r="G13" s="9"/>
      <c r="H13" s="9"/>
      <c r="I13" s="347">
        <f t="shared" si="1"/>
        <v>0</v>
      </c>
      <c r="J13" s="347">
        <f t="shared" si="0"/>
        <v>0</v>
      </c>
      <c r="K13" s="347">
        <f t="shared" si="0"/>
        <v>0</v>
      </c>
    </row>
    <row r="14" spans="1:11" s="12" customFormat="1" ht="27" thickBot="1">
      <c r="A14" s="66">
        <v>9</v>
      </c>
      <c r="B14" s="98"/>
      <c r="C14" s="101" t="s">
        <v>238</v>
      </c>
      <c r="D14" s="10" t="s">
        <v>38</v>
      </c>
      <c r="E14" s="10"/>
      <c r="F14" s="9"/>
      <c r="G14" s="9"/>
      <c r="H14" s="9"/>
      <c r="I14" s="347">
        <f t="shared" si="1"/>
        <v>0</v>
      </c>
      <c r="J14" s="347">
        <f t="shared" si="0"/>
        <v>0</v>
      </c>
      <c r="K14" s="347">
        <f t="shared" si="0"/>
        <v>0</v>
      </c>
    </row>
    <row r="15" spans="1:11" s="12" customFormat="1" ht="27" thickBot="1">
      <c r="A15" s="66">
        <v>10</v>
      </c>
      <c r="B15" s="98"/>
      <c r="C15" s="104" t="s">
        <v>279</v>
      </c>
      <c r="D15" s="10" t="s">
        <v>38</v>
      </c>
      <c r="E15" s="10"/>
      <c r="F15" s="9"/>
      <c r="G15" s="9"/>
      <c r="H15" s="9"/>
      <c r="I15" s="347">
        <f t="shared" si="1"/>
        <v>0</v>
      </c>
      <c r="J15" s="347">
        <f t="shared" si="0"/>
        <v>0</v>
      </c>
      <c r="K15" s="347">
        <f t="shared" si="0"/>
        <v>0</v>
      </c>
    </row>
    <row r="16" spans="1:11" s="12" customFormat="1" ht="27" thickBot="1">
      <c r="A16" s="66">
        <v>11</v>
      </c>
      <c r="B16" s="98"/>
      <c r="C16" s="104" t="s">
        <v>172</v>
      </c>
      <c r="D16" s="10" t="s">
        <v>38</v>
      </c>
      <c r="E16" s="10"/>
      <c r="F16" s="9"/>
      <c r="G16" s="9"/>
      <c r="H16" s="9"/>
      <c r="I16" s="347">
        <f t="shared" si="1"/>
        <v>0</v>
      </c>
      <c r="J16" s="347">
        <f t="shared" si="0"/>
        <v>0</v>
      </c>
      <c r="K16" s="347">
        <f t="shared" si="0"/>
        <v>0</v>
      </c>
    </row>
    <row r="17" spans="1:11" s="12" customFormat="1" ht="13.8" thickBot="1">
      <c r="A17" s="66">
        <v>12</v>
      </c>
      <c r="B17" s="98"/>
      <c r="C17" s="104" t="s">
        <v>134</v>
      </c>
      <c r="D17" s="10" t="s">
        <v>31</v>
      </c>
      <c r="E17" s="10"/>
      <c r="F17" s="9"/>
      <c r="G17" s="9"/>
      <c r="H17" s="9"/>
      <c r="I17" s="347">
        <f t="shared" si="1"/>
        <v>0</v>
      </c>
      <c r="J17" s="347">
        <f t="shared" si="0"/>
        <v>0</v>
      </c>
      <c r="K17" s="347">
        <f t="shared" si="0"/>
        <v>0</v>
      </c>
    </row>
    <row r="18" spans="1:11" s="12" customFormat="1" ht="27" thickBot="1">
      <c r="A18" s="66">
        <v>13</v>
      </c>
      <c r="B18" s="98"/>
      <c r="C18" s="101" t="s">
        <v>281</v>
      </c>
      <c r="D18" s="10" t="s">
        <v>38</v>
      </c>
      <c r="E18" s="10"/>
      <c r="F18" s="9"/>
      <c r="G18" s="9"/>
      <c r="H18" s="9"/>
      <c r="I18" s="347">
        <f t="shared" si="1"/>
        <v>0</v>
      </c>
      <c r="J18" s="347">
        <f t="shared" si="0"/>
        <v>0</v>
      </c>
      <c r="K18" s="347">
        <f t="shared" si="0"/>
        <v>0</v>
      </c>
    </row>
    <row r="19" spans="1:11" s="12" customFormat="1" ht="40.200000000000003" thickBot="1">
      <c r="A19" s="66">
        <v>14</v>
      </c>
      <c r="B19" s="98"/>
      <c r="C19" s="104" t="s">
        <v>229</v>
      </c>
      <c r="D19" s="10" t="s">
        <v>38</v>
      </c>
      <c r="E19" s="10"/>
      <c r="F19" s="9"/>
      <c r="G19" s="9"/>
      <c r="H19" s="9"/>
      <c r="I19" s="347">
        <f t="shared" si="1"/>
        <v>0</v>
      </c>
      <c r="J19" s="347">
        <f t="shared" si="0"/>
        <v>0</v>
      </c>
      <c r="K19" s="347">
        <f t="shared" si="0"/>
        <v>0</v>
      </c>
    </row>
    <row r="20" spans="1:11" s="12" customFormat="1" ht="27" thickBot="1">
      <c r="A20" s="66">
        <v>15</v>
      </c>
      <c r="B20" s="98"/>
      <c r="C20" s="104" t="s">
        <v>172</v>
      </c>
      <c r="D20" s="10" t="s">
        <v>38</v>
      </c>
      <c r="E20" s="10"/>
      <c r="F20" s="9"/>
      <c r="G20" s="9"/>
      <c r="H20" s="9"/>
      <c r="I20" s="347">
        <f t="shared" si="1"/>
        <v>0</v>
      </c>
      <c r="J20" s="347">
        <f t="shared" si="0"/>
        <v>0</v>
      </c>
      <c r="K20" s="347">
        <f t="shared" si="0"/>
        <v>0</v>
      </c>
    </row>
    <row r="21" spans="1:11" s="12" customFormat="1" ht="13.8" thickBot="1">
      <c r="A21" s="66">
        <v>16</v>
      </c>
      <c r="B21" s="98"/>
      <c r="C21" s="104" t="s">
        <v>165</v>
      </c>
      <c r="D21" s="10" t="s">
        <v>31</v>
      </c>
      <c r="E21" s="10"/>
      <c r="F21" s="9"/>
      <c r="G21" s="9"/>
      <c r="H21" s="9"/>
      <c r="I21" s="347">
        <f t="shared" si="1"/>
        <v>0</v>
      </c>
      <c r="J21" s="347">
        <f t="shared" si="0"/>
        <v>0</v>
      </c>
      <c r="K21" s="347">
        <f t="shared" si="0"/>
        <v>0</v>
      </c>
    </row>
    <row r="22" spans="1:11" s="12" customFormat="1" ht="27" thickBot="1">
      <c r="A22" s="66">
        <v>17</v>
      </c>
      <c r="B22" s="98"/>
      <c r="C22" s="101" t="s">
        <v>282</v>
      </c>
      <c r="D22" s="10" t="s">
        <v>38</v>
      </c>
      <c r="E22" s="10">
        <v>3</v>
      </c>
      <c r="F22" s="9"/>
      <c r="G22" s="9"/>
      <c r="H22" s="9"/>
      <c r="I22" s="347">
        <f t="shared" si="1"/>
        <v>0</v>
      </c>
      <c r="J22" s="347">
        <f t="shared" si="1"/>
        <v>0</v>
      </c>
      <c r="K22" s="347">
        <f t="shared" si="1"/>
        <v>0</v>
      </c>
    </row>
    <row r="23" spans="1:11" s="12" customFormat="1" ht="27" thickBot="1">
      <c r="A23" s="66">
        <v>18</v>
      </c>
      <c r="B23" s="98"/>
      <c r="C23" s="104" t="s">
        <v>279</v>
      </c>
      <c r="D23" s="10" t="s">
        <v>38</v>
      </c>
      <c r="E23" s="10">
        <v>3</v>
      </c>
      <c r="F23" s="9"/>
      <c r="G23" s="9"/>
      <c r="H23" s="9"/>
      <c r="I23" s="347">
        <f t="shared" si="1"/>
        <v>0</v>
      </c>
      <c r="J23" s="347">
        <f t="shared" si="1"/>
        <v>0</v>
      </c>
      <c r="K23" s="347">
        <f t="shared" si="1"/>
        <v>0</v>
      </c>
    </row>
    <row r="24" spans="1:11" s="12" customFormat="1" ht="27" thickBot="1">
      <c r="A24" s="66">
        <v>19</v>
      </c>
      <c r="B24" s="98"/>
      <c r="C24" s="104" t="s">
        <v>123</v>
      </c>
      <c r="D24" s="10" t="s">
        <v>38</v>
      </c>
      <c r="E24" s="10">
        <v>3</v>
      </c>
      <c r="F24" s="9"/>
      <c r="G24" s="9"/>
      <c r="H24" s="9"/>
      <c r="I24" s="347">
        <f t="shared" si="1"/>
        <v>0</v>
      </c>
      <c r="J24" s="347">
        <f t="shared" si="1"/>
        <v>0</v>
      </c>
      <c r="K24" s="347">
        <f t="shared" si="1"/>
        <v>0</v>
      </c>
    </row>
    <row r="25" spans="1:11" s="12" customFormat="1" ht="27" thickBot="1">
      <c r="A25" s="66">
        <v>20</v>
      </c>
      <c r="B25" s="98"/>
      <c r="C25" s="104" t="s">
        <v>129</v>
      </c>
      <c r="D25" s="10" t="s">
        <v>31</v>
      </c>
      <c r="E25" s="10">
        <v>3</v>
      </c>
      <c r="F25" s="9"/>
      <c r="G25" s="9"/>
      <c r="H25" s="9"/>
      <c r="I25" s="347">
        <f t="shared" si="1"/>
        <v>0</v>
      </c>
      <c r="J25" s="347">
        <f t="shared" si="1"/>
        <v>0</v>
      </c>
      <c r="K25" s="347">
        <f t="shared" si="1"/>
        <v>0</v>
      </c>
    </row>
    <row r="26" spans="1:11" s="12" customFormat="1" ht="27" thickBot="1">
      <c r="A26" s="66">
        <v>21</v>
      </c>
      <c r="B26" s="98"/>
      <c r="C26" s="101" t="s">
        <v>260</v>
      </c>
      <c r="D26" s="10" t="s">
        <v>38</v>
      </c>
      <c r="E26" s="10">
        <f>2+11</f>
        <v>13</v>
      </c>
      <c r="F26" s="9"/>
      <c r="G26" s="9"/>
      <c r="H26" s="9"/>
      <c r="I26" s="347">
        <f t="shared" si="1"/>
        <v>0</v>
      </c>
      <c r="J26" s="347">
        <f t="shared" si="1"/>
        <v>0</v>
      </c>
      <c r="K26" s="347">
        <f t="shared" si="1"/>
        <v>0</v>
      </c>
    </row>
    <row r="27" spans="1:11" s="12" customFormat="1" ht="40.200000000000003" thickBot="1">
      <c r="A27" s="66">
        <v>22</v>
      </c>
      <c r="B27" s="98"/>
      <c r="C27" s="104" t="s">
        <v>229</v>
      </c>
      <c r="D27" s="10" t="s">
        <v>38</v>
      </c>
      <c r="E27" s="10">
        <f>2+11</f>
        <v>13</v>
      </c>
      <c r="F27" s="9"/>
      <c r="G27" s="9"/>
      <c r="H27" s="9"/>
      <c r="I27" s="347">
        <f t="shared" si="1"/>
        <v>0</v>
      </c>
      <c r="J27" s="347">
        <f t="shared" si="1"/>
        <v>0</v>
      </c>
      <c r="K27" s="347">
        <f t="shared" si="1"/>
        <v>0</v>
      </c>
    </row>
    <row r="28" spans="1:11" s="12" customFormat="1" ht="27" thickBot="1">
      <c r="A28" s="66">
        <v>23</v>
      </c>
      <c r="B28" s="98"/>
      <c r="C28" s="104" t="s">
        <v>166</v>
      </c>
      <c r="D28" s="10" t="s">
        <v>38</v>
      </c>
      <c r="E28" s="10">
        <f>2+11</f>
        <v>13</v>
      </c>
      <c r="F28" s="9"/>
      <c r="G28" s="9"/>
      <c r="H28" s="9"/>
      <c r="I28" s="347">
        <f t="shared" si="1"/>
        <v>0</v>
      </c>
      <c r="J28" s="347">
        <f t="shared" si="1"/>
        <v>0</v>
      </c>
      <c r="K28" s="347">
        <f t="shared" si="1"/>
        <v>0</v>
      </c>
    </row>
    <row r="29" spans="1:11" s="12" customFormat="1" ht="13.8" thickBot="1">
      <c r="A29" s="66">
        <v>24</v>
      </c>
      <c r="B29" s="98"/>
      <c r="C29" s="104" t="s">
        <v>171</v>
      </c>
      <c r="D29" s="10" t="s">
        <v>31</v>
      </c>
      <c r="E29" s="10">
        <f>2+11</f>
        <v>13</v>
      </c>
      <c r="F29" s="9"/>
      <c r="G29" s="9"/>
      <c r="H29" s="9"/>
      <c r="I29" s="347">
        <f t="shared" si="1"/>
        <v>0</v>
      </c>
      <c r="J29" s="347">
        <f t="shared" si="1"/>
        <v>0</v>
      </c>
      <c r="K29" s="347">
        <f t="shared" si="1"/>
        <v>0</v>
      </c>
    </row>
    <row r="30" spans="1:11" s="12" customFormat="1" ht="27" thickBot="1">
      <c r="A30" s="66">
        <v>25</v>
      </c>
      <c r="B30" s="98"/>
      <c r="C30" s="101" t="s">
        <v>283</v>
      </c>
      <c r="D30" s="10" t="s">
        <v>38</v>
      </c>
      <c r="E30" s="10"/>
      <c r="F30" s="9"/>
      <c r="G30" s="9"/>
      <c r="H30" s="9"/>
      <c r="I30" s="347">
        <f t="shared" si="1"/>
        <v>0</v>
      </c>
      <c r="J30" s="347">
        <f t="shared" si="1"/>
        <v>0</v>
      </c>
      <c r="K30" s="347">
        <f t="shared" si="1"/>
        <v>0</v>
      </c>
    </row>
    <row r="31" spans="1:11" s="12" customFormat="1" ht="40.200000000000003" thickBot="1">
      <c r="A31" s="66">
        <v>26</v>
      </c>
      <c r="B31" s="98"/>
      <c r="C31" s="104" t="s">
        <v>229</v>
      </c>
      <c r="D31" s="10" t="s">
        <v>38</v>
      </c>
      <c r="E31" s="10"/>
      <c r="F31" s="9"/>
      <c r="G31" s="9"/>
      <c r="H31" s="9"/>
      <c r="I31" s="347">
        <f t="shared" si="1"/>
        <v>0</v>
      </c>
      <c r="J31" s="347">
        <f t="shared" si="1"/>
        <v>0</v>
      </c>
      <c r="K31" s="347">
        <f t="shared" si="1"/>
        <v>0</v>
      </c>
    </row>
    <row r="32" spans="1:11" s="12" customFormat="1" ht="27" thickBot="1">
      <c r="A32" s="66">
        <v>27</v>
      </c>
      <c r="B32" s="98"/>
      <c r="C32" s="104" t="s">
        <v>170</v>
      </c>
      <c r="D32" s="10" t="s">
        <v>38</v>
      </c>
      <c r="E32" s="10"/>
      <c r="F32" s="9"/>
      <c r="G32" s="9"/>
      <c r="H32" s="9"/>
      <c r="I32" s="347">
        <f t="shared" si="1"/>
        <v>0</v>
      </c>
      <c r="J32" s="347">
        <f t="shared" si="1"/>
        <v>0</v>
      </c>
      <c r="K32" s="347">
        <f t="shared" si="1"/>
        <v>0</v>
      </c>
    </row>
    <row r="33" spans="1:11" s="12" customFormat="1" ht="13.8" thickBot="1">
      <c r="A33" s="66">
        <v>28</v>
      </c>
      <c r="B33" s="98"/>
      <c r="C33" s="104" t="s">
        <v>137</v>
      </c>
      <c r="D33" s="10" t="s">
        <v>31</v>
      </c>
      <c r="E33" s="10"/>
      <c r="F33" s="9"/>
      <c r="G33" s="9"/>
      <c r="H33" s="9"/>
      <c r="I33" s="347">
        <f t="shared" si="1"/>
        <v>0</v>
      </c>
      <c r="J33" s="347">
        <f t="shared" si="1"/>
        <v>0</v>
      </c>
      <c r="K33" s="347">
        <f t="shared" si="1"/>
        <v>0</v>
      </c>
    </row>
    <row r="34" spans="1:11" s="12" customFormat="1" ht="27" thickBot="1">
      <c r="A34" s="66">
        <v>29</v>
      </c>
      <c r="B34" s="98"/>
      <c r="C34" s="101" t="s">
        <v>284</v>
      </c>
      <c r="D34" s="10" t="s">
        <v>38</v>
      </c>
      <c r="E34" s="10"/>
      <c r="F34" s="9"/>
      <c r="G34" s="9"/>
      <c r="H34" s="9"/>
      <c r="I34" s="347">
        <f t="shared" si="1"/>
        <v>0</v>
      </c>
      <c r="J34" s="347">
        <f t="shared" si="1"/>
        <v>0</v>
      </c>
      <c r="K34" s="347">
        <f t="shared" si="1"/>
        <v>0</v>
      </c>
    </row>
    <row r="35" spans="1:11" s="12" customFormat="1" ht="40.200000000000003" thickBot="1">
      <c r="A35" s="66">
        <v>30</v>
      </c>
      <c r="B35" s="98"/>
      <c r="C35" s="104" t="s">
        <v>229</v>
      </c>
      <c r="D35" s="10" t="s">
        <v>38</v>
      </c>
      <c r="E35" s="10"/>
      <c r="F35" s="9"/>
      <c r="G35" s="9"/>
      <c r="H35" s="9"/>
      <c r="I35" s="347">
        <f t="shared" si="1"/>
        <v>0</v>
      </c>
      <c r="J35" s="347">
        <f t="shared" si="1"/>
        <v>0</v>
      </c>
      <c r="K35" s="347">
        <f t="shared" si="1"/>
        <v>0</v>
      </c>
    </row>
    <row r="36" spans="1:11" s="12" customFormat="1" ht="27" thickBot="1">
      <c r="A36" s="66">
        <v>31</v>
      </c>
      <c r="B36" s="98"/>
      <c r="C36" s="104" t="s">
        <v>166</v>
      </c>
      <c r="D36" s="10" t="s">
        <v>38</v>
      </c>
      <c r="E36" s="10"/>
      <c r="F36" s="9"/>
      <c r="G36" s="9"/>
      <c r="H36" s="9"/>
      <c r="I36" s="347">
        <f t="shared" si="1"/>
        <v>0</v>
      </c>
      <c r="J36" s="347">
        <f t="shared" si="1"/>
        <v>0</v>
      </c>
      <c r="K36" s="347">
        <f t="shared" si="1"/>
        <v>0</v>
      </c>
    </row>
    <row r="37" spans="1:11" s="12" customFormat="1" ht="13.8" thickBot="1">
      <c r="A37" s="66">
        <v>32</v>
      </c>
      <c r="B37" s="98"/>
      <c r="C37" s="104" t="s">
        <v>137</v>
      </c>
      <c r="D37" s="10" t="s">
        <v>31</v>
      </c>
      <c r="E37" s="10"/>
      <c r="F37" s="9"/>
      <c r="G37" s="9"/>
      <c r="H37" s="9"/>
      <c r="I37" s="347">
        <f t="shared" si="1"/>
        <v>0</v>
      </c>
      <c r="J37" s="347">
        <f t="shared" si="1"/>
        <v>0</v>
      </c>
      <c r="K37" s="347">
        <f t="shared" si="1"/>
        <v>0</v>
      </c>
    </row>
    <row r="38" spans="1:11" s="12" customFormat="1" ht="27" thickBot="1">
      <c r="A38" s="66">
        <v>33</v>
      </c>
      <c r="B38" s="98"/>
      <c r="C38" s="101" t="s">
        <v>264</v>
      </c>
      <c r="D38" s="10" t="s">
        <v>38</v>
      </c>
      <c r="E38" s="10">
        <v>85</v>
      </c>
      <c r="F38" s="9"/>
      <c r="G38" s="9"/>
      <c r="H38" s="9"/>
      <c r="I38" s="347">
        <f t="shared" si="1"/>
        <v>0</v>
      </c>
      <c r="J38" s="347">
        <f t="shared" si="1"/>
        <v>0</v>
      </c>
      <c r="K38" s="347">
        <f t="shared" si="1"/>
        <v>0</v>
      </c>
    </row>
    <row r="39" spans="1:11" s="12" customFormat="1" ht="40.200000000000003" thickBot="1">
      <c r="A39" s="66">
        <v>34</v>
      </c>
      <c r="B39" s="98"/>
      <c r="C39" s="104" t="s">
        <v>229</v>
      </c>
      <c r="D39" s="10" t="s">
        <v>38</v>
      </c>
      <c r="E39" s="10">
        <v>85</v>
      </c>
      <c r="F39" s="9"/>
      <c r="G39" s="9"/>
      <c r="H39" s="9"/>
      <c r="I39" s="347">
        <f t="shared" si="1"/>
        <v>0</v>
      </c>
      <c r="J39" s="347">
        <f t="shared" si="1"/>
        <v>0</v>
      </c>
      <c r="K39" s="347">
        <f t="shared" si="1"/>
        <v>0</v>
      </c>
    </row>
    <row r="40" spans="1:11" s="12" customFormat="1" ht="27" thickBot="1">
      <c r="A40" s="66">
        <v>35</v>
      </c>
      <c r="B40" s="98"/>
      <c r="C40" s="104" t="s">
        <v>166</v>
      </c>
      <c r="D40" s="10" t="s">
        <v>38</v>
      </c>
      <c r="E40" s="10">
        <v>85</v>
      </c>
      <c r="F40" s="9"/>
      <c r="G40" s="9"/>
      <c r="H40" s="9"/>
      <c r="I40" s="347">
        <f t="shared" si="1"/>
        <v>0</v>
      </c>
      <c r="J40" s="347">
        <f t="shared" si="1"/>
        <v>0</v>
      </c>
      <c r="K40" s="347">
        <f t="shared" si="1"/>
        <v>0</v>
      </c>
    </row>
    <row r="41" spans="1:11" s="12" customFormat="1" ht="13.8" thickBot="1">
      <c r="A41" s="66">
        <v>36</v>
      </c>
      <c r="B41" s="98"/>
      <c r="C41" s="104" t="s">
        <v>169</v>
      </c>
      <c r="D41" s="10" t="s">
        <v>31</v>
      </c>
      <c r="E41" s="10">
        <v>85</v>
      </c>
      <c r="F41" s="9"/>
      <c r="G41" s="9"/>
      <c r="H41" s="9"/>
      <c r="I41" s="347">
        <f t="shared" si="1"/>
        <v>0</v>
      </c>
      <c r="J41" s="347">
        <f t="shared" si="1"/>
        <v>0</v>
      </c>
      <c r="K41" s="347">
        <f t="shared" si="1"/>
        <v>0</v>
      </c>
    </row>
    <row r="42" spans="1:11" s="12" customFormat="1" ht="27" thickBot="1">
      <c r="A42" s="66">
        <v>37</v>
      </c>
      <c r="B42" s="98"/>
      <c r="C42" s="101" t="s">
        <v>265</v>
      </c>
      <c r="D42" s="10" t="s">
        <v>38</v>
      </c>
      <c r="E42" s="10">
        <v>80</v>
      </c>
      <c r="F42" s="9"/>
      <c r="G42" s="9"/>
      <c r="H42" s="9"/>
      <c r="I42" s="347">
        <f t="shared" si="1"/>
        <v>0</v>
      </c>
      <c r="J42" s="347">
        <f t="shared" si="1"/>
        <v>0</v>
      </c>
      <c r="K42" s="347">
        <f t="shared" si="1"/>
        <v>0</v>
      </c>
    </row>
    <row r="43" spans="1:11" s="12" customFormat="1" ht="40.200000000000003" thickBot="1">
      <c r="A43" s="66">
        <v>38</v>
      </c>
      <c r="B43" s="98"/>
      <c r="C43" s="104" t="s">
        <v>229</v>
      </c>
      <c r="D43" s="10" t="s">
        <v>38</v>
      </c>
      <c r="E43" s="10">
        <v>91</v>
      </c>
      <c r="F43" s="9"/>
      <c r="G43" s="9"/>
      <c r="H43" s="9"/>
      <c r="I43" s="347">
        <f t="shared" si="1"/>
        <v>0</v>
      </c>
      <c r="J43" s="347">
        <f t="shared" si="1"/>
        <v>0</v>
      </c>
      <c r="K43" s="347">
        <f t="shared" si="1"/>
        <v>0</v>
      </c>
    </row>
    <row r="44" spans="1:11" s="12" customFormat="1" ht="27" thickBot="1">
      <c r="A44" s="66">
        <v>39</v>
      </c>
      <c r="B44" s="98"/>
      <c r="C44" s="104" t="s">
        <v>166</v>
      </c>
      <c r="D44" s="10" t="s">
        <v>38</v>
      </c>
      <c r="E44" s="10">
        <v>91</v>
      </c>
      <c r="F44" s="9"/>
      <c r="G44" s="9"/>
      <c r="H44" s="9"/>
      <c r="I44" s="347">
        <f t="shared" si="1"/>
        <v>0</v>
      </c>
      <c r="J44" s="347">
        <f t="shared" si="1"/>
        <v>0</v>
      </c>
      <c r="K44" s="347">
        <f t="shared" si="1"/>
        <v>0</v>
      </c>
    </row>
    <row r="45" spans="1:11" s="262" customFormat="1" ht="13.8" thickBot="1">
      <c r="A45" s="66">
        <v>40</v>
      </c>
      <c r="B45" s="98"/>
      <c r="C45" s="104" t="s">
        <v>168</v>
      </c>
      <c r="D45" s="10" t="s">
        <v>31</v>
      </c>
      <c r="E45" s="10">
        <v>91</v>
      </c>
      <c r="F45" s="9"/>
      <c r="G45" s="9"/>
      <c r="H45" s="9"/>
      <c r="I45" s="347">
        <f t="shared" si="1"/>
        <v>0</v>
      </c>
      <c r="J45" s="347">
        <f t="shared" si="1"/>
        <v>0</v>
      </c>
      <c r="K45" s="347">
        <f t="shared" si="1"/>
        <v>0</v>
      </c>
    </row>
    <row r="46" spans="1:11" s="12" customFormat="1" ht="27" thickBot="1">
      <c r="A46" s="66">
        <v>41</v>
      </c>
      <c r="B46" s="98"/>
      <c r="C46" s="101" t="s">
        <v>285</v>
      </c>
      <c r="D46" s="10" t="s">
        <v>38</v>
      </c>
      <c r="E46" s="10">
        <v>102</v>
      </c>
      <c r="F46" s="9"/>
      <c r="G46" s="9"/>
      <c r="H46" s="9"/>
      <c r="I46" s="347">
        <f t="shared" si="1"/>
        <v>0</v>
      </c>
      <c r="J46" s="347">
        <f t="shared" si="1"/>
        <v>0</v>
      </c>
      <c r="K46" s="347">
        <f t="shared" si="1"/>
        <v>0</v>
      </c>
    </row>
    <row r="47" spans="1:11" s="12" customFormat="1" ht="40.200000000000003" thickBot="1">
      <c r="A47" s="66">
        <v>42</v>
      </c>
      <c r="B47" s="98"/>
      <c r="C47" s="104" t="s">
        <v>229</v>
      </c>
      <c r="D47" s="10" t="s">
        <v>38</v>
      </c>
      <c r="E47" s="10">
        <v>94</v>
      </c>
      <c r="F47" s="9"/>
      <c r="G47" s="9"/>
      <c r="H47" s="9"/>
      <c r="I47" s="347">
        <f t="shared" si="1"/>
        <v>0</v>
      </c>
      <c r="J47" s="347">
        <f t="shared" si="1"/>
        <v>0</v>
      </c>
      <c r="K47" s="347">
        <f t="shared" si="1"/>
        <v>0</v>
      </c>
    </row>
    <row r="48" spans="1:11" s="12" customFormat="1" ht="27" thickBot="1">
      <c r="A48" s="66">
        <v>43</v>
      </c>
      <c r="B48" s="98"/>
      <c r="C48" s="104" t="s">
        <v>166</v>
      </c>
      <c r="D48" s="10" t="s">
        <v>38</v>
      </c>
      <c r="E48" s="10">
        <v>94</v>
      </c>
      <c r="F48" s="9"/>
      <c r="G48" s="9"/>
      <c r="H48" s="9"/>
      <c r="I48" s="347">
        <f t="shared" si="1"/>
        <v>0</v>
      </c>
      <c r="J48" s="347">
        <f t="shared" si="1"/>
        <v>0</v>
      </c>
      <c r="K48" s="347">
        <f t="shared" si="1"/>
        <v>0</v>
      </c>
    </row>
    <row r="49" spans="1:11" s="12" customFormat="1" ht="27" thickBot="1">
      <c r="A49" s="66">
        <v>44</v>
      </c>
      <c r="B49" s="98"/>
      <c r="C49" s="104" t="s">
        <v>127</v>
      </c>
      <c r="D49" s="10" t="s">
        <v>31</v>
      </c>
      <c r="E49" s="10">
        <v>94</v>
      </c>
      <c r="F49" s="9"/>
      <c r="G49" s="9"/>
      <c r="H49" s="9"/>
      <c r="I49" s="347">
        <f t="shared" si="1"/>
        <v>0</v>
      </c>
      <c r="J49" s="347">
        <f t="shared" si="1"/>
        <v>0</v>
      </c>
      <c r="K49" s="347">
        <f t="shared" si="1"/>
        <v>0</v>
      </c>
    </row>
    <row r="50" spans="1:11" s="12" customFormat="1" ht="27" thickBot="1">
      <c r="A50" s="66">
        <v>45</v>
      </c>
      <c r="B50" s="98"/>
      <c r="C50" s="101" t="s">
        <v>243</v>
      </c>
      <c r="D50" s="10" t="s">
        <v>38</v>
      </c>
      <c r="E50" s="10"/>
      <c r="F50" s="9"/>
      <c r="G50" s="9"/>
      <c r="H50" s="9"/>
      <c r="I50" s="347">
        <f t="shared" si="1"/>
        <v>0</v>
      </c>
      <c r="J50" s="347">
        <f t="shared" si="1"/>
        <v>0</v>
      </c>
      <c r="K50" s="347">
        <f t="shared" si="1"/>
        <v>0</v>
      </c>
    </row>
    <row r="51" spans="1:11" s="12" customFormat="1" ht="40.200000000000003" thickBot="1">
      <c r="A51" s="66">
        <v>46</v>
      </c>
      <c r="B51" s="98"/>
      <c r="C51" s="104" t="s">
        <v>229</v>
      </c>
      <c r="D51" s="10" t="s">
        <v>38</v>
      </c>
      <c r="E51" s="10"/>
      <c r="F51" s="9"/>
      <c r="G51" s="9"/>
      <c r="H51" s="9"/>
      <c r="I51" s="347">
        <f t="shared" si="1"/>
        <v>0</v>
      </c>
      <c r="J51" s="347">
        <f t="shared" si="1"/>
        <v>0</v>
      </c>
      <c r="K51" s="347">
        <f t="shared" si="1"/>
        <v>0</v>
      </c>
    </row>
    <row r="52" spans="1:11" s="12" customFormat="1" ht="27" thickBot="1">
      <c r="A52" s="66">
        <v>47</v>
      </c>
      <c r="B52" s="98"/>
      <c r="C52" s="101" t="s">
        <v>244</v>
      </c>
      <c r="D52" s="10" t="s">
        <v>38</v>
      </c>
      <c r="E52" s="10">
        <v>17</v>
      </c>
      <c r="F52" s="9"/>
      <c r="G52" s="9"/>
      <c r="H52" s="9"/>
      <c r="I52" s="347">
        <f t="shared" si="1"/>
        <v>0</v>
      </c>
      <c r="J52" s="347">
        <f t="shared" si="1"/>
        <v>0</v>
      </c>
      <c r="K52" s="347">
        <f t="shared" si="1"/>
        <v>0</v>
      </c>
    </row>
    <row r="53" spans="1:11" ht="27" thickBot="1">
      <c r="A53" s="66">
        <v>48</v>
      </c>
      <c r="B53" s="98"/>
      <c r="C53" s="101" t="s">
        <v>268</v>
      </c>
      <c r="D53" s="10" t="s">
        <v>38</v>
      </c>
      <c r="E53" s="10">
        <v>15</v>
      </c>
      <c r="F53" s="9"/>
      <c r="G53" s="9"/>
      <c r="H53" s="9"/>
      <c r="I53" s="347">
        <f t="shared" si="1"/>
        <v>0</v>
      </c>
      <c r="J53" s="347">
        <f t="shared" si="1"/>
        <v>0</v>
      </c>
      <c r="K53" s="347">
        <f t="shared" si="1"/>
        <v>0</v>
      </c>
    </row>
    <row r="54" spans="1:11" ht="27" thickBot="1">
      <c r="A54" s="66">
        <v>49</v>
      </c>
      <c r="B54" s="98"/>
      <c r="C54" s="101" t="s">
        <v>269</v>
      </c>
      <c r="D54" s="10" t="s">
        <v>38</v>
      </c>
      <c r="E54" s="10"/>
      <c r="F54" s="9"/>
      <c r="G54" s="9"/>
      <c r="H54" s="9"/>
      <c r="I54" s="347">
        <f t="shared" si="1"/>
        <v>0</v>
      </c>
      <c r="J54" s="347">
        <f t="shared" si="1"/>
        <v>0</v>
      </c>
      <c r="K54" s="347">
        <f t="shared" si="1"/>
        <v>0</v>
      </c>
    </row>
    <row r="55" spans="1:11" ht="40.200000000000003" thickBot="1">
      <c r="A55" s="66">
        <v>50</v>
      </c>
      <c r="B55" s="98"/>
      <c r="C55" s="104" t="s">
        <v>229</v>
      </c>
      <c r="D55" s="10" t="s">
        <v>38</v>
      </c>
      <c r="E55" s="10"/>
      <c r="F55" s="9"/>
      <c r="G55" s="9"/>
      <c r="H55" s="9"/>
      <c r="I55" s="347">
        <f t="shared" si="1"/>
        <v>0</v>
      </c>
      <c r="J55" s="347">
        <f t="shared" si="1"/>
        <v>0</v>
      </c>
      <c r="K55" s="347">
        <f t="shared" si="1"/>
        <v>0</v>
      </c>
    </row>
    <row r="56" spans="1:11" s="262" customFormat="1" ht="27" thickBot="1">
      <c r="A56" s="66">
        <v>51</v>
      </c>
      <c r="B56" s="98"/>
      <c r="C56" s="104" t="s">
        <v>166</v>
      </c>
      <c r="D56" s="10" t="s">
        <v>38</v>
      </c>
      <c r="E56" s="10"/>
      <c r="F56" s="9"/>
      <c r="G56" s="9"/>
      <c r="H56" s="9"/>
      <c r="I56" s="347">
        <f t="shared" si="1"/>
        <v>0</v>
      </c>
      <c r="J56" s="347">
        <f t="shared" si="1"/>
        <v>0</v>
      </c>
      <c r="K56" s="347">
        <f t="shared" si="1"/>
        <v>0</v>
      </c>
    </row>
    <row r="57" spans="1:11" s="262" customFormat="1" ht="13.8" thickBot="1">
      <c r="A57" s="66">
        <v>52</v>
      </c>
      <c r="B57" s="98"/>
      <c r="C57" s="104" t="s">
        <v>136</v>
      </c>
      <c r="D57" s="10" t="s">
        <v>31</v>
      </c>
      <c r="E57" s="10"/>
      <c r="F57" s="9"/>
      <c r="G57" s="9"/>
      <c r="H57" s="9"/>
      <c r="I57" s="347">
        <f t="shared" si="1"/>
        <v>0</v>
      </c>
      <c r="J57" s="347">
        <f t="shared" si="1"/>
        <v>0</v>
      </c>
      <c r="K57" s="347">
        <f t="shared" si="1"/>
        <v>0</v>
      </c>
    </row>
    <row r="58" spans="1:11" s="262" customFormat="1" ht="53.4" thickBot="1">
      <c r="A58" s="66">
        <v>53</v>
      </c>
      <c r="B58" s="98"/>
      <c r="C58" s="101" t="s">
        <v>270</v>
      </c>
      <c r="D58" s="10" t="s">
        <v>38</v>
      </c>
      <c r="E58" s="10">
        <f>18+89</f>
        <v>107</v>
      </c>
      <c r="F58" s="9"/>
      <c r="G58" s="9"/>
      <c r="H58" s="9"/>
      <c r="I58" s="347">
        <f t="shared" si="1"/>
        <v>0</v>
      </c>
      <c r="J58" s="347">
        <f t="shared" si="1"/>
        <v>0</v>
      </c>
      <c r="K58" s="347">
        <f t="shared" si="1"/>
        <v>0</v>
      </c>
    </row>
    <row r="59" spans="1:11" s="262" customFormat="1" ht="27" thickBot="1">
      <c r="A59" s="66">
        <v>54</v>
      </c>
      <c r="B59" s="98"/>
      <c r="C59" s="104" t="s">
        <v>167</v>
      </c>
      <c r="D59" s="10" t="s">
        <v>38</v>
      </c>
      <c r="E59" s="10">
        <f>19+89</f>
        <v>108</v>
      </c>
      <c r="F59" s="9"/>
      <c r="G59" s="9"/>
      <c r="H59" s="9"/>
      <c r="I59" s="347">
        <f t="shared" si="1"/>
        <v>0</v>
      </c>
      <c r="J59" s="347">
        <f t="shared" si="1"/>
        <v>0</v>
      </c>
      <c r="K59" s="347">
        <f t="shared" si="1"/>
        <v>0</v>
      </c>
    </row>
    <row r="60" spans="1:11" s="262" customFormat="1" ht="13.8" thickBot="1">
      <c r="A60" s="66">
        <v>55</v>
      </c>
      <c r="B60" s="98"/>
      <c r="C60" s="104" t="s">
        <v>134</v>
      </c>
      <c r="D60" s="10" t="s">
        <v>31</v>
      </c>
      <c r="E60" s="10">
        <f>19+89</f>
        <v>108</v>
      </c>
      <c r="F60" s="9"/>
      <c r="G60" s="9"/>
      <c r="H60" s="9"/>
      <c r="I60" s="347">
        <f t="shared" si="1"/>
        <v>0</v>
      </c>
      <c r="J60" s="347">
        <f t="shared" si="1"/>
        <v>0</v>
      </c>
      <c r="K60" s="347">
        <f t="shared" si="1"/>
        <v>0</v>
      </c>
    </row>
    <row r="61" spans="1:11" s="262" customFormat="1" ht="27" thickBot="1">
      <c r="A61" s="66">
        <v>56</v>
      </c>
      <c r="B61" s="98"/>
      <c r="C61" s="101" t="s">
        <v>271</v>
      </c>
      <c r="D61" s="10" t="s">
        <v>38</v>
      </c>
      <c r="E61" s="10">
        <v>1</v>
      </c>
      <c r="F61" s="9"/>
      <c r="G61" s="9"/>
      <c r="H61" s="9"/>
      <c r="I61" s="347">
        <f t="shared" si="1"/>
        <v>0</v>
      </c>
      <c r="J61" s="347">
        <f t="shared" si="1"/>
        <v>0</v>
      </c>
      <c r="K61" s="347">
        <f t="shared" si="1"/>
        <v>0</v>
      </c>
    </row>
    <row r="62" spans="1:11" s="262" customFormat="1" ht="40.200000000000003" thickBot="1">
      <c r="A62" s="66">
        <v>57</v>
      </c>
      <c r="B62" s="98"/>
      <c r="C62" s="104" t="s">
        <v>229</v>
      </c>
      <c r="D62" s="10" t="s">
        <v>38</v>
      </c>
      <c r="E62" s="10">
        <v>1</v>
      </c>
      <c r="F62" s="9"/>
      <c r="G62" s="9"/>
      <c r="H62" s="9"/>
      <c r="I62" s="347">
        <f t="shared" si="1"/>
        <v>0</v>
      </c>
      <c r="J62" s="347">
        <f t="shared" si="1"/>
        <v>0</v>
      </c>
      <c r="K62" s="347">
        <f t="shared" si="1"/>
        <v>0</v>
      </c>
    </row>
    <row r="63" spans="1:11" s="262" customFormat="1" ht="27" thickBot="1">
      <c r="A63" s="66">
        <v>58</v>
      </c>
      <c r="B63" s="98"/>
      <c r="C63" s="104" t="s">
        <v>166</v>
      </c>
      <c r="D63" s="10" t="s">
        <v>38</v>
      </c>
      <c r="E63" s="10">
        <v>1</v>
      </c>
      <c r="F63" s="9"/>
      <c r="G63" s="9"/>
      <c r="H63" s="9"/>
      <c r="I63" s="347">
        <f t="shared" si="1"/>
        <v>0</v>
      </c>
      <c r="J63" s="347">
        <f t="shared" si="1"/>
        <v>0</v>
      </c>
      <c r="K63" s="347">
        <f t="shared" si="1"/>
        <v>0</v>
      </c>
    </row>
    <row r="64" spans="1:11" ht="13.8" thickBot="1">
      <c r="A64" s="66">
        <v>59</v>
      </c>
      <c r="B64" s="98"/>
      <c r="C64" s="104" t="s">
        <v>165</v>
      </c>
      <c r="D64" s="10" t="s">
        <v>31</v>
      </c>
      <c r="E64" s="10">
        <v>0</v>
      </c>
      <c r="F64" s="9"/>
      <c r="G64" s="9"/>
      <c r="H64" s="9"/>
      <c r="I64" s="347">
        <f t="shared" si="1"/>
        <v>0</v>
      </c>
      <c r="J64" s="347">
        <f t="shared" si="1"/>
        <v>0</v>
      </c>
      <c r="K64" s="347">
        <f t="shared" si="1"/>
        <v>0</v>
      </c>
    </row>
    <row r="65" spans="1:11" ht="27" thickBot="1">
      <c r="A65" s="66">
        <v>60</v>
      </c>
      <c r="B65" s="98"/>
      <c r="C65" s="101" t="s">
        <v>286</v>
      </c>
      <c r="D65" s="10" t="s">
        <v>38</v>
      </c>
      <c r="E65" s="10">
        <v>125</v>
      </c>
      <c r="F65" s="9"/>
      <c r="G65" s="9"/>
      <c r="H65" s="9"/>
      <c r="I65" s="347">
        <f t="shared" si="1"/>
        <v>0</v>
      </c>
      <c r="J65" s="347">
        <f t="shared" si="1"/>
        <v>0</v>
      </c>
      <c r="K65" s="347">
        <f t="shared" si="1"/>
        <v>0</v>
      </c>
    </row>
    <row r="66" spans="1:11" s="262" customFormat="1" ht="27" thickBot="1">
      <c r="A66" s="66">
        <v>61</v>
      </c>
      <c r="B66" s="98"/>
      <c r="C66" s="101" t="s">
        <v>287</v>
      </c>
      <c r="D66" s="10" t="s">
        <v>38</v>
      </c>
      <c r="E66" s="10">
        <v>44</v>
      </c>
      <c r="F66" s="9"/>
      <c r="G66" s="9"/>
      <c r="H66" s="9"/>
      <c r="I66" s="347">
        <f t="shared" si="1"/>
        <v>0</v>
      </c>
      <c r="J66" s="347">
        <f t="shared" si="1"/>
        <v>0</v>
      </c>
      <c r="K66" s="347">
        <f t="shared" si="1"/>
        <v>0</v>
      </c>
    </row>
    <row r="67" spans="1:11" s="262" customFormat="1" ht="27" thickBot="1">
      <c r="A67" s="66">
        <v>62</v>
      </c>
      <c r="B67" s="98"/>
      <c r="C67" s="104" t="s">
        <v>288</v>
      </c>
      <c r="D67" s="10" t="s">
        <v>38</v>
      </c>
      <c r="E67" s="10">
        <v>34</v>
      </c>
      <c r="F67" s="9"/>
      <c r="G67" s="9"/>
      <c r="H67" s="9"/>
      <c r="I67" s="347">
        <f t="shared" si="1"/>
        <v>0</v>
      </c>
      <c r="J67" s="347">
        <f t="shared" si="1"/>
        <v>0</v>
      </c>
      <c r="K67" s="347">
        <f t="shared" si="1"/>
        <v>0</v>
      </c>
    </row>
    <row r="68" spans="1:11" s="262" customFormat="1" ht="40.200000000000003" thickBot="1">
      <c r="A68" s="66">
        <v>63</v>
      </c>
      <c r="B68" s="98"/>
      <c r="C68" s="104" t="s">
        <v>289</v>
      </c>
      <c r="D68" s="10" t="s">
        <v>38</v>
      </c>
      <c r="E68" s="63">
        <v>2</v>
      </c>
      <c r="F68" s="192"/>
      <c r="G68" s="9"/>
      <c r="H68" s="9"/>
      <c r="I68" s="347">
        <f t="shared" si="1"/>
        <v>0</v>
      </c>
      <c r="J68" s="347">
        <f t="shared" si="1"/>
        <v>0</v>
      </c>
      <c r="K68" s="347">
        <f t="shared" si="1"/>
        <v>0</v>
      </c>
    </row>
    <row r="69" spans="1:11" s="262" customFormat="1" ht="27" thickBot="1">
      <c r="A69" s="66">
        <v>64</v>
      </c>
      <c r="B69" s="98"/>
      <c r="C69" s="101" t="s">
        <v>290</v>
      </c>
      <c r="D69" s="10" t="s">
        <v>38</v>
      </c>
      <c r="E69" s="10">
        <v>2</v>
      </c>
      <c r="F69" s="9"/>
      <c r="G69" s="9"/>
      <c r="H69" s="9"/>
      <c r="I69" s="347">
        <f t="shared" si="1"/>
        <v>0</v>
      </c>
      <c r="J69" s="347">
        <f t="shared" si="1"/>
        <v>0</v>
      </c>
      <c r="K69" s="347">
        <f t="shared" si="1"/>
        <v>0</v>
      </c>
    </row>
    <row r="70" spans="1:11" ht="27" thickBot="1">
      <c r="A70" s="66">
        <v>65</v>
      </c>
      <c r="B70" s="98"/>
      <c r="C70" s="101" t="s">
        <v>291</v>
      </c>
      <c r="D70" s="10" t="s">
        <v>38</v>
      </c>
      <c r="E70" s="63">
        <v>6</v>
      </c>
      <c r="F70" s="192"/>
      <c r="G70" s="9"/>
      <c r="H70" s="9"/>
      <c r="I70" s="347">
        <f t="shared" si="1"/>
        <v>0</v>
      </c>
      <c r="J70" s="347">
        <f t="shared" si="1"/>
        <v>0</v>
      </c>
      <c r="K70" s="347">
        <f t="shared" si="1"/>
        <v>0</v>
      </c>
    </row>
    <row r="71" spans="1:11" ht="40.200000000000003" thickBot="1">
      <c r="A71" s="66">
        <v>66</v>
      </c>
      <c r="B71" s="98"/>
      <c r="C71" s="104" t="s">
        <v>292</v>
      </c>
      <c r="D71" s="10"/>
      <c r="E71" s="10">
        <v>1</v>
      </c>
      <c r="F71" s="9"/>
      <c r="G71" s="9"/>
      <c r="H71" s="9"/>
      <c r="I71" s="347">
        <f t="shared" ref="I71:K135" si="2">$E71*F71</f>
        <v>0</v>
      </c>
      <c r="J71" s="347">
        <f t="shared" si="2"/>
        <v>0</v>
      </c>
      <c r="K71" s="347">
        <f t="shared" si="2"/>
        <v>0</v>
      </c>
    </row>
    <row r="72" spans="1:11" ht="40.200000000000003" thickBot="1">
      <c r="A72" s="66">
        <v>67</v>
      </c>
      <c r="B72" s="98"/>
      <c r="C72" s="104" t="s">
        <v>249</v>
      </c>
      <c r="D72" s="10" t="s">
        <v>38</v>
      </c>
      <c r="E72" s="10">
        <f>18+175</f>
        <v>193</v>
      </c>
      <c r="F72" s="9"/>
      <c r="G72" s="9"/>
      <c r="H72" s="9"/>
      <c r="I72" s="347">
        <f t="shared" si="2"/>
        <v>0</v>
      </c>
      <c r="J72" s="347">
        <f t="shared" si="2"/>
        <v>0</v>
      </c>
      <c r="K72" s="347">
        <f t="shared" si="2"/>
        <v>0</v>
      </c>
    </row>
    <row r="73" spans="1:11" ht="13.8" thickBot="1">
      <c r="A73" s="66">
        <v>68</v>
      </c>
      <c r="B73" s="98"/>
      <c r="C73" s="104" t="s">
        <v>254</v>
      </c>
      <c r="D73" s="10" t="s">
        <v>31</v>
      </c>
      <c r="E73" s="10">
        <v>115</v>
      </c>
      <c r="F73" s="9"/>
      <c r="G73" s="9"/>
      <c r="H73" s="9"/>
      <c r="I73" s="347">
        <f t="shared" si="2"/>
        <v>0</v>
      </c>
      <c r="J73" s="347">
        <f t="shared" si="2"/>
        <v>0</v>
      </c>
      <c r="K73" s="347">
        <f t="shared" si="2"/>
        <v>0</v>
      </c>
    </row>
    <row r="74" spans="1:11" ht="27" thickBot="1">
      <c r="A74" s="66">
        <v>69</v>
      </c>
      <c r="B74" s="98"/>
      <c r="C74" s="104" t="s">
        <v>114</v>
      </c>
      <c r="D74" s="10" t="s">
        <v>31</v>
      </c>
      <c r="E74" s="10">
        <v>115</v>
      </c>
      <c r="F74" s="9"/>
      <c r="G74" s="9"/>
      <c r="H74" s="9"/>
      <c r="I74" s="347">
        <f t="shared" si="2"/>
        <v>0</v>
      </c>
      <c r="J74" s="347">
        <f t="shared" si="2"/>
        <v>0</v>
      </c>
      <c r="K74" s="347">
        <f t="shared" si="2"/>
        <v>0</v>
      </c>
    </row>
    <row r="75" spans="1:11" ht="13.8" thickBot="1">
      <c r="A75" s="348">
        <v>70</v>
      </c>
      <c r="B75" s="349"/>
      <c r="C75" s="419" t="s">
        <v>113</v>
      </c>
      <c r="D75" s="420"/>
      <c r="E75" s="420"/>
      <c r="F75" s="420"/>
      <c r="G75" s="420"/>
      <c r="H75" s="421"/>
      <c r="I75" s="352"/>
      <c r="J75" s="352"/>
      <c r="K75" s="352"/>
    </row>
    <row r="76" spans="1:11" ht="13.8" thickBot="1">
      <c r="A76" s="66">
        <v>71</v>
      </c>
      <c r="B76" s="98"/>
      <c r="C76" s="104" t="s">
        <v>112</v>
      </c>
      <c r="D76" s="10" t="s">
        <v>108</v>
      </c>
      <c r="E76" s="10">
        <f>+(E68+E67+E10+E14+E26+E30+E54+E53+E52+E50+E46+E42+E38+E34+E22+E18+E6)*0.05</f>
        <v>40.650000000000006</v>
      </c>
      <c r="F76" s="9"/>
      <c r="G76" s="9"/>
      <c r="H76" s="9"/>
      <c r="I76" s="347">
        <f t="shared" si="2"/>
        <v>0</v>
      </c>
      <c r="J76" s="347">
        <f t="shared" si="2"/>
        <v>0</v>
      </c>
      <c r="K76" s="347">
        <f t="shared" si="2"/>
        <v>0</v>
      </c>
    </row>
    <row r="77" spans="1:11" ht="13.8" thickBot="1">
      <c r="A77" s="66">
        <v>72</v>
      </c>
      <c r="B77" s="98"/>
      <c r="C77" s="104" t="s">
        <v>111</v>
      </c>
      <c r="D77" s="10" t="s">
        <v>108</v>
      </c>
      <c r="E77" s="10">
        <v>22</v>
      </c>
      <c r="F77" s="9"/>
      <c r="G77" s="9"/>
      <c r="H77" s="9"/>
      <c r="I77" s="347">
        <f t="shared" si="2"/>
        <v>0</v>
      </c>
      <c r="J77" s="347">
        <f t="shared" si="2"/>
        <v>0</v>
      </c>
      <c r="K77" s="347">
        <f t="shared" si="2"/>
        <v>0</v>
      </c>
    </row>
    <row r="78" spans="1:11" ht="13.8" thickBot="1">
      <c r="A78" s="66">
        <v>73</v>
      </c>
      <c r="B78" s="98"/>
      <c r="C78" s="104" t="s">
        <v>110</v>
      </c>
      <c r="D78" s="109" t="s">
        <v>104</v>
      </c>
      <c r="E78" s="10">
        <v>1</v>
      </c>
      <c r="F78" s="9"/>
      <c r="G78" s="9"/>
      <c r="H78" s="9"/>
      <c r="I78" s="347">
        <f t="shared" si="2"/>
        <v>0</v>
      </c>
      <c r="J78" s="347">
        <f t="shared" si="2"/>
        <v>0</v>
      </c>
      <c r="K78" s="347">
        <f t="shared" si="2"/>
        <v>0</v>
      </c>
    </row>
    <row r="79" spans="1:11" ht="13.8" thickBot="1">
      <c r="A79" s="66">
        <v>74</v>
      </c>
      <c r="B79" s="98"/>
      <c r="C79" s="104" t="s">
        <v>109</v>
      </c>
      <c r="D79" s="10" t="s">
        <v>108</v>
      </c>
      <c r="E79" s="10">
        <v>10</v>
      </c>
      <c r="F79" s="9"/>
      <c r="G79" s="9"/>
      <c r="H79" s="9"/>
      <c r="I79" s="347">
        <f t="shared" si="2"/>
        <v>0</v>
      </c>
      <c r="J79" s="347">
        <f t="shared" si="2"/>
        <v>0</v>
      </c>
      <c r="K79" s="347">
        <f t="shared" si="2"/>
        <v>0</v>
      </c>
    </row>
    <row r="80" spans="1:11" ht="13.8" thickBot="1">
      <c r="A80" s="66">
        <v>75</v>
      </c>
      <c r="B80" s="98"/>
      <c r="C80" s="104" t="s">
        <v>132</v>
      </c>
      <c r="D80" s="10" t="s">
        <v>38</v>
      </c>
      <c r="E80" s="10">
        <v>1</v>
      </c>
      <c r="F80" s="9"/>
      <c r="G80" s="9"/>
      <c r="H80" s="9"/>
      <c r="I80" s="347">
        <f t="shared" si="2"/>
        <v>0</v>
      </c>
      <c r="J80" s="347">
        <f t="shared" si="2"/>
        <v>0</v>
      </c>
      <c r="K80" s="347">
        <f t="shared" si="2"/>
        <v>0</v>
      </c>
    </row>
    <row r="81" spans="1:11" ht="13.8" thickBot="1">
      <c r="A81" s="66">
        <v>76</v>
      </c>
      <c r="B81" s="98"/>
      <c r="C81" s="101" t="s">
        <v>131</v>
      </c>
      <c r="D81" s="10" t="s">
        <v>38</v>
      </c>
      <c r="E81" s="10">
        <v>1</v>
      </c>
      <c r="F81" s="9"/>
      <c r="G81" s="9"/>
      <c r="H81" s="9"/>
      <c r="I81" s="347">
        <f t="shared" si="2"/>
        <v>0</v>
      </c>
      <c r="J81" s="347">
        <f t="shared" si="2"/>
        <v>0</v>
      </c>
      <c r="K81" s="347">
        <f t="shared" si="2"/>
        <v>0</v>
      </c>
    </row>
    <row r="82" spans="1:11" ht="13.8" thickBot="1">
      <c r="A82" s="66">
        <v>77</v>
      </c>
      <c r="B82" s="98"/>
      <c r="C82" s="104" t="s">
        <v>107</v>
      </c>
      <c r="D82" s="10" t="s">
        <v>96</v>
      </c>
      <c r="E82" s="10">
        <v>3</v>
      </c>
      <c r="F82" s="9"/>
      <c r="G82" s="9"/>
      <c r="H82" s="9"/>
      <c r="I82" s="347">
        <f t="shared" si="2"/>
        <v>0</v>
      </c>
      <c r="J82" s="347">
        <f t="shared" si="2"/>
        <v>0</v>
      </c>
      <c r="K82" s="347">
        <f t="shared" si="2"/>
        <v>0</v>
      </c>
    </row>
    <row r="83" spans="1:11" ht="27" thickBot="1">
      <c r="A83" s="66">
        <v>78</v>
      </c>
      <c r="B83" s="98"/>
      <c r="C83" s="104" t="s">
        <v>106</v>
      </c>
      <c r="D83" s="105">
        <v>0.03</v>
      </c>
      <c r="E83" s="63"/>
      <c r="F83" s="9"/>
      <c r="G83" s="9"/>
      <c r="H83" s="9"/>
      <c r="I83" s="347">
        <f t="shared" si="2"/>
        <v>0</v>
      </c>
      <c r="J83" s="347">
        <f t="shared" si="2"/>
        <v>0</v>
      </c>
      <c r="K83" s="347">
        <f t="shared" si="2"/>
        <v>0</v>
      </c>
    </row>
    <row r="84" spans="1:11" ht="13.8" thickBot="1">
      <c r="A84" s="66">
        <v>79</v>
      </c>
      <c r="B84" s="98"/>
      <c r="C84" s="104" t="s">
        <v>105</v>
      </c>
      <c r="D84" s="10" t="s">
        <v>104</v>
      </c>
      <c r="E84" s="10">
        <v>1</v>
      </c>
      <c r="F84" s="9"/>
      <c r="G84" s="9"/>
      <c r="H84" s="9"/>
      <c r="I84" s="347">
        <f t="shared" si="2"/>
        <v>0</v>
      </c>
      <c r="J84" s="347">
        <f t="shared" si="2"/>
        <v>0</v>
      </c>
      <c r="K84" s="347">
        <f t="shared" si="2"/>
        <v>0</v>
      </c>
    </row>
    <row r="85" spans="1:11" ht="13.8" thickBot="1">
      <c r="A85" s="66">
        <v>80</v>
      </c>
      <c r="B85" s="98"/>
      <c r="C85" s="104" t="s">
        <v>103</v>
      </c>
      <c r="D85" s="10" t="s">
        <v>102</v>
      </c>
      <c r="E85" s="10">
        <v>1</v>
      </c>
      <c r="F85" s="9"/>
      <c r="G85" s="9"/>
      <c r="H85" s="9"/>
      <c r="I85" s="347">
        <f t="shared" si="2"/>
        <v>0</v>
      </c>
      <c r="J85" s="347">
        <f t="shared" si="2"/>
        <v>0</v>
      </c>
      <c r="K85" s="347">
        <f t="shared" si="2"/>
        <v>0</v>
      </c>
    </row>
    <row r="86" spans="1:11" ht="13.8" thickBot="1">
      <c r="A86" s="66">
        <v>81</v>
      </c>
      <c r="B86" s="98"/>
      <c r="C86" s="104" t="s">
        <v>101</v>
      </c>
      <c r="D86" s="10" t="s">
        <v>96</v>
      </c>
      <c r="E86" s="10">
        <v>18</v>
      </c>
      <c r="F86" s="9"/>
      <c r="G86" s="9"/>
      <c r="H86" s="9"/>
      <c r="I86" s="347">
        <f t="shared" si="2"/>
        <v>0</v>
      </c>
      <c r="J86" s="347">
        <f t="shared" si="2"/>
        <v>0</v>
      </c>
      <c r="K86" s="347">
        <f t="shared" si="2"/>
        <v>0</v>
      </c>
    </row>
    <row r="87" spans="1:11" ht="13.8" thickBot="1">
      <c r="A87" s="66">
        <v>82</v>
      </c>
      <c r="B87" s="98"/>
      <c r="C87" s="104" t="s">
        <v>100</v>
      </c>
      <c r="D87" s="10" t="s">
        <v>96</v>
      </c>
      <c r="E87" s="10">
        <v>6</v>
      </c>
      <c r="F87" s="9"/>
      <c r="G87" s="9"/>
      <c r="H87" s="9"/>
      <c r="I87" s="347">
        <f t="shared" si="2"/>
        <v>0</v>
      </c>
      <c r="J87" s="347">
        <f t="shared" si="2"/>
        <v>0</v>
      </c>
      <c r="K87" s="347">
        <f t="shared" si="2"/>
        <v>0</v>
      </c>
    </row>
    <row r="88" spans="1:11" ht="13.8" thickBot="1">
      <c r="A88" s="66">
        <v>83</v>
      </c>
      <c r="B88" s="98"/>
      <c r="C88" s="104" t="s">
        <v>99</v>
      </c>
      <c r="D88" s="10" t="s">
        <v>96</v>
      </c>
      <c r="E88" s="10">
        <v>25</v>
      </c>
      <c r="F88" s="9"/>
      <c r="G88" s="9"/>
      <c r="H88" s="9"/>
      <c r="I88" s="347">
        <f t="shared" si="2"/>
        <v>0</v>
      </c>
      <c r="J88" s="347">
        <f t="shared" si="2"/>
        <v>0</v>
      </c>
      <c r="K88" s="347">
        <f t="shared" si="2"/>
        <v>0</v>
      </c>
    </row>
    <row r="89" spans="1:11" ht="13.8" thickBot="1">
      <c r="A89" s="66">
        <v>84</v>
      </c>
      <c r="B89" s="98"/>
      <c r="C89" s="104" t="s">
        <v>98</v>
      </c>
      <c r="D89" s="10" t="s">
        <v>96</v>
      </c>
      <c r="E89" s="10"/>
      <c r="F89" s="9"/>
      <c r="G89" s="9"/>
      <c r="H89" s="9"/>
      <c r="I89" s="347">
        <f t="shared" si="2"/>
        <v>0</v>
      </c>
      <c r="J89" s="347">
        <f t="shared" si="2"/>
        <v>0</v>
      </c>
      <c r="K89" s="347">
        <f t="shared" si="2"/>
        <v>0</v>
      </c>
    </row>
    <row r="90" spans="1:11" ht="13.8" thickBot="1">
      <c r="A90" s="66">
        <v>85</v>
      </c>
      <c r="B90" s="98"/>
      <c r="C90" s="104" t="s">
        <v>97</v>
      </c>
      <c r="D90" s="10" t="s">
        <v>96</v>
      </c>
      <c r="E90" s="10">
        <v>100</v>
      </c>
      <c r="F90" s="9"/>
      <c r="G90" s="9"/>
      <c r="H90" s="9"/>
      <c r="I90" s="347">
        <f t="shared" si="2"/>
        <v>0</v>
      </c>
      <c r="J90" s="347">
        <f t="shared" si="2"/>
        <v>0</v>
      </c>
      <c r="K90" s="347">
        <f t="shared" si="2"/>
        <v>0</v>
      </c>
    </row>
    <row r="91" spans="1:11" ht="13.8" thickBot="1">
      <c r="A91" s="66">
        <v>86</v>
      </c>
      <c r="B91" s="98"/>
      <c r="C91" s="104" t="s">
        <v>95</v>
      </c>
      <c r="D91" s="10" t="s">
        <v>94</v>
      </c>
      <c r="E91" s="10"/>
      <c r="F91" s="9"/>
      <c r="G91" s="9"/>
      <c r="H91" s="9"/>
      <c r="I91" s="347">
        <f t="shared" si="2"/>
        <v>0</v>
      </c>
      <c r="J91" s="347">
        <f t="shared" si="2"/>
        <v>0</v>
      </c>
      <c r="K91" s="347">
        <f t="shared" si="2"/>
        <v>0</v>
      </c>
    </row>
    <row r="92" spans="1:11" ht="13.8" thickBot="1">
      <c r="A92" s="66">
        <v>87</v>
      </c>
      <c r="B92" s="98"/>
      <c r="C92" s="104" t="s">
        <v>93</v>
      </c>
      <c r="D92" s="63" t="s">
        <v>38</v>
      </c>
      <c r="E92" s="10">
        <v>1</v>
      </c>
      <c r="F92" s="9"/>
      <c r="G92" s="9"/>
      <c r="H92" s="9"/>
      <c r="I92" s="347">
        <f t="shared" si="2"/>
        <v>0</v>
      </c>
      <c r="J92" s="347">
        <f t="shared" si="2"/>
        <v>0</v>
      </c>
      <c r="K92" s="347">
        <f t="shared" si="2"/>
        <v>0</v>
      </c>
    </row>
    <row r="93" spans="1:11" ht="13.8" thickBot="1">
      <c r="A93" s="348">
        <v>88</v>
      </c>
      <c r="B93" s="349"/>
      <c r="C93" s="422" t="s">
        <v>92</v>
      </c>
      <c r="D93" s="423"/>
      <c r="E93" s="423"/>
      <c r="F93" s="423"/>
      <c r="G93" s="423"/>
      <c r="H93" s="424"/>
      <c r="I93" s="352"/>
      <c r="J93" s="352"/>
      <c r="K93" s="352"/>
    </row>
    <row r="94" spans="1:11" ht="13.8" thickBot="1">
      <c r="A94" s="66">
        <v>89</v>
      </c>
      <c r="B94" s="98"/>
      <c r="C94" s="104" t="s">
        <v>91</v>
      </c>
      <c r="D94" s="10" t="s">
        <v>38</v>
      </c>
      <c r="E94" s="10">
        <v>777</v>
      </c>
      <c r="F94" s="9"/>
      <c r="G94" s="9"/>
      <c r="H94" s="9"/>
      <c r="I94" s="347">
        <f t="shared" si="2"/>
        <v>0</v>
      </c>
      <c r="J94" s="347">
        <f t="shared" si="2"/>
        <v>0</v>
      </c>
      <c r="K94" s="347">
        <f t="shared" si="2"/>
        <v>0</v>
      </c>
    </row>
    <row r="95" spans="1:11" ht="27" thickBot="1">
      <c r="A95" s="66">
        <v>90</v>
      </c>
      <c r="B95" s="98"/>
      <c r="C95" s="104" t="s">
        <v>90</v>
      </c>
      <c r="D95" s="10" t="s">
        <v>31</v>
      </c>
      <c r="E95" s="10">
        <v>5693.8</v>
      </c>
      <c r="F95" s="9"/>
      <c r="G95" s="9"/>
      <c r="H95" s="9"/>
      <c r="I95" s="347">
        <f t="shared" si="2"/>
        <v>0</v>
      </c>
      <c r="J95" s="347">
        <f t="shared" si="2"/>
        <v>0</v>
      </c>
      <c r="K95" s="347">
        <f t="shared" si="2"/>
        <v>0</v>
      </c>
    </row>
    <row r="96" spans="1:11" ht="27" thickBot="1">
      <c r="A96" s="66">
        <v>91</v>
      </c>
      <c r="B96" s="98"/>
      <c r="C96" s="104" t="s">
        <v>89</v>
      </c>
      <c r="D96" s="10" t="s">
        <v>38</v>
      </c>
      <c r="E96" s="10">
        <v>88</v>
      </c>
      <c r="F96" s="9"/>
      <c r="G96" s="9"/>
      <c r="H96" s="9"/>
      <c r="I96" s="347">
        <f t="shared" si="2"/>
        <v>0</v>
      </c>
      <c r="J96" s="347">
        <f t="shared" si="2"/>
        <v>0</v>
      </c>
      <c r="K96" s="347">
        <f t="shared" si="2"/>
        <v>0</v>
      </c>
    </row>
    <row r="97" spans="1:11" ht="13.8" thickBot="1">
      <c r="A97" s="348">
        <v>92</v>
      </c>
      <c r="B97" s="349"/>
      <c r="C97" s="405" t="s">
        <v>368</v>
      </c>
      <c r="D97" s="410"/>
      <c r="E97" s="410"/>
      <c r="F97" s="410"/>
      <c r="G97" s="410"/>
      <c r="H97" s="411"/>
      <c r="I97" s="352"/>
      <c r="J97" s="352"/>
      <c r="K97" s="352"/>
    </row>
    <row r="98" spans="1:11" ht="27" thickBot="1">
      <c r="A98" s="66">
        <v>93</v>
      </c>
      <c r="B98" s="118">
        <v>210810041</v>
      </c>
      <c r="C98" s="229" t="s">
        <v>32</v>
      </c>
      <c r="D98" s="6" t="s">
        <v>31</v>
      </c>
      <c r="E98" s="6">
        <v>3960</v>
      </c>
      <c r="F98" s="3"/>
      <c r="G98" s="3"/>
      <c r="H98" s="3"/>
      <c r="I98" s="347">
        <f t="shared" si="2"/>
        <v>0</v>
      </c>
      <c r="J98" s="347">
        <f t="shared" si="2"/>
        <v>0</v>
      </c>
      <c r="K98" s="347">
        <f t="shared" si="2"/>
        <v>0</v>
      </c>
    </row>
    <row r="99" spans="1:11" ht="27" thickBot="1">
      <c r="A99" s="66">
        <v>94</v>
      </c>
      <c r="B99" s="118">
        <v>210810045</v>
      </c>
      <c r="C99" s="229" t="s">
        <v>33</v>
      </c>
      <c r="D99" s="6" t="s">
        <v>31</v>
      </c>
      <c r="E99" s="6">
        <v>480</v>
      </c>
      <c r="F99" s="3"/>
      <c r="G99" s="3"/>
      <c r="H99" s="3"/>
      <c r="I99" s="347">
        <f t="shared" si="2"/>
        <v>0</v>
      </c>
      <c r="J99" s="347">
        <f t="shared" si="2"/>
        <v>0</v>
      </c>
      <c r="K99" s="347">
        <f t="shared" si="2"/>
        <v>0</v>
      </c>
    </row>
    <row r="100" spans="1:11" ht="27" thickBot="1">
      <c r="A100" s="66">
        <v>95</v>
      </c>
      <c r="B100" s="118">
        <v>210810046</v>
      </c>
      <c r="C100" s="229" t="s">
        <v>34</v>
      </c>
      <c r="D100" s="6" t="s">
        <v>31</v>
      </c>
      <c r="E100" s="6">
        <v>1800</v>
      </c>
      <c r="F100" s="3"/>
      <c r="G100" s="3"/>
      <c r="H100" s="3"/>
      <c r="I100" s="347">
        <f t="shared" si="2"/>
        <v>0</v>
      </c>
      <c r="J100" s="347">
        <f t="shared" si="2"/>
        <v>0</v>
      </c>
      <c r="K100" s="347">
        <f t="shared" si="2"/>
        <v>0</v>
      </c>
    </row>
    <row r="101" spans="1:11" ht="27" thickBot="1">
      <c r="A101" s="66">
        <v>96</v>
      </c>
      <c r="B101" s="118">
        <v>210810045</v>
      </c>
      <c r="C101" s="229" t="s">
        <v>163</v>
      </c>
      <c r="D101" s="6" t="s">
        <v>31</v>
      </c>
      <c r="E101" s="6">
        <v>20</v>
      </c>
      <c r="F101" s="3"/>
      <c r="G101" s="3"/>
      <c r="H101" s="3"/>
      <c r="I101" s="347">
        <f t="shared" si="2"/>
        <v>0</v>
      </c>
      <c r="J101" s="347">
        <f t="shared" si="2"/>
        <v>0</v>
      </c>
      <c r="K101" s="347">
        <f t="shared" si="2"/>
        <v>0</v>
      </c>
    </row>
    <row r="102" spans="1:11" ht="27" thickBot="1">
      <c r="A102" s="66">
        <v>97</v>
      </c>
      <c r="B102" s="118">
        <v>220280511</v>
      </c>
      <c r="C102" s="104" t="s">
        <v>162</v>
      </c>
      <c r="D102" s="6" t="s">
        <v>31</v>
      </c>
      <c r="E102" s="6">
        <v>190</v>
      </c>
      <c r="F102" s="3"/>
      <c r="G102" s="3"/>
      <c r="H102" s="3"/>
      <c r="I102" s="347">
        <f t="shared" si="2"/>
        <v>0</v>
      </c>
      <c r="J102" s="347">
        <f t="shared" si="2"/>
        <v>0</v>
      </c>
      <c r="K102" s="347">
        <f t="shared" si="2"/>
        <v>0</v>
      </c>
    </row>
    <row r="103" spans="1:11" ht="27" thickBot="1">
      <c r="A103" s="66">
        <v>98</v>
      </c>
      <c r="B103" s="118">
        <v>210810055</v>
      </c>
      <c r="C103" s="229" t="s">
        <v>35</v>
      </c>
      <c r="D103" s="6" t="s">
        <v>31</v>
      </c>
      <c r="E103" s="6">
        <v>180</v>
      </c>
      <c r="F103" s="3"/>
      <c r="G103" s="3"/>
      <c r="H103" s="3"/>
      <c r="I103" s="347">
        <f t="shared" si="2"/>
        <v>0</v>
      </c>
      <c r="J103" s="347">
        <f t="shared" si="2"/>
        <v>0</v>
      </c>
      <c r="K103" s="347">
        <f t="shared" si="2"/>
        <v>0</v>
      </c>
    </row>
    <row r="104" spans="1:11" ht="27" thickBot="1">
      <c r="A104" s="66">
        <v>99</v>
      </c>
      <c r="B104" s="118">
        <v>210810056</v>
      </c>
      <c r="C104" s="229" t="s">
        <v>36</v>
      </c>
      <c r="D104" s="6" t="s">
        <v>31</v>
      </c>
      <c r="E104" s="6">
        <v>2880</v>
      </c>
      <c r="F104" s="3"/>
      <c r="G104" s="3"/>
      <c r="H104" s="3"/>
      <c r="I104" s="347">
        <f t="shared" si="2"/>
        <v>0</v>
      </c>
      <c r="J104" s="347">
        <f t="shared" si="2"/>
        <v>0</v>
      </c>
      <c r="K104" s="347">
        <f t="shared" si="2"/>
        <v>0</v>
      </c>
    </row>
    <row r="105" spans="1:11" ht="13.8" thickBot="1">
      <c r="A105" s="66">
        <v>100</v>
      </c>
      <c r="B105" s="118">
        <v>210100101</v>
      </c>
      <c r="C105" s="229" t="s">
        <v>39</v>
      </c>
      <c r="D105" s="6" t="s">
        <v>38</v>
      </c>
      <c r="E105" s="6">
        <v>6660</v>
      </c>
      <c r="F105" s="3"/>
      <c r="G105" s="3"/>
      <c r="H105" s="3"/>
      <c r="I105" s="347">
        <f t="shared" si="2"/>
        <v>0</v>
      </c>
      <c r="J105" s="347">
        <f t="shared" si="2"/>
        <v>0</v>
      </c>
      <c r="K105" s="347">
        <f t="shared" si="2"/>
        <v>0</v>
      </c>
    </row>
    <row r="106" spans="1:11" ht="13.8" thickBot="1">
      <c r="A106" s="66">
        <v>101</v>
      </c>
      <c r="B106" s="118">
        <v>210010064</v>
      </c>
      <c r="C106" s="229" t="s">
        <v>83</v>
      </c>
      <c r="D106" s="6" t="s">
        <v>31</v>
      </c>
      <c r="E106" s="6">
        <v>300</v>
      </c>
      <c r="F106" s="3"/>
      <c r="G106" s="3"/>
      <c r="H106" s="3"/>
      <c r="I106" s="347">
        <f t="shared" si="2"/>
        <v>0</v>
      </c>
      <c r="J106" s="347">
        <f t="shared" si="2"/>
        <v>0</v>
      </c>
      <c r="K106" s="347">
        <f t="shared" si="2"/>
        <v>0</v>
      </c>
    </row>
    <row r="107" spans="1:11" ht="13.8" thickBot="1">
      <c r="A107" s="66">
        <v>102</v>
      </c>
      <c r="B107" s="118"/>
      <c r="C107" s="229" t="s">
        <v>40</v>
      </c>
      <c r="D107" s="6" t="s">
        <v>38</v>
      </c>
      <c r="E107" s="6">
        <v>300</v>
      </c>
      <c r="F107" s="3"/>
      <c r="G107" s="3"/>
      <c r="H107" s="3"/>
      <c r="I107" s="347">
        <f t="shared" si="2"/>
        <v>0</v>
      </c>
      <c r="J107" s="347">
        <f t="shared" si="2"/>
        <v>0</v>
      </c>
      <c r="K107" s="347">
        <f t="shared" si="2"/>
        <v>0</v>
      </c>
    </row>
    <row r="108" spans="1:11" ht="13.8" thickBot="1">
      <c r="A108" s="66">
        <v>103</v>
      </c>
      <c r="B108" s="118">
        <v>210010066</v>
      </c>
      <c r="C108" s="229" t="s">
        <v>50</v>
      </c>
      <c r="D108" s="6" t="s">
        <v>31</v>
      </c>
      <c r="E108" s="6">
        <v>1020</v>
      </c>
      <c r="F108" s="3"/>
      <c r="G108" s="3"/>
      <c r="H108" s="3"/>
      <c r="I108" s="347">
        <f t="shared" si="2"/>
        <v>0</v>
      </c>
      <c r="J108" s="347">
        <f t="shared" si="2"/>
        <v>0</v>
      </c>
      <c r="K108" s="347">
        <f t="shared" si="2"/>
        <v>0</v>
      </c>
    </row>
    <row r="109" spans="1:11" ht="13.8" thickBot="1">
      <c r="A109" s="66">
        <v>104</v>
      </c>
      <c r="B109" s="118"/>
      <c r="C109" s="229" t="s">
        <v>40</v>
      </c>
      <c r="D109" s="6" t="s">
        <v>38</v>
      </c>
      <c r="E109" s="6">
        <v>1020</v>
      </c>
      <c r="F109" s="3"/>
      <c r="G109" s="3"/>
      <c r="H109" s="3"/>
      <c r="I109" s="347">
        <f t="shared" si="2"/>
        <v>0</v>
      </c>
      <c r="J109" s="347">
        <f t="shared" si="2"/>
        <v>0</v>
      </c>
      <c r="K109" s="347">
        <f t="shared" si="2"/>
        <v>0</v>
      </c>
    </row>
    <row r="110" spans="1:11" ht="13.8" thickBot="1">
      <c r="A110" s="66">
        <v>105</v>
      </c>
      <c r="B110" s="118">
        <v>210110063</v>
      </c>
      <c r="C110" s="229" t="s">
        <v>41</v>
      </c>
      <c r="D110" s="6" t="s">
        <v>38</v>
      </c>
      <c r="E110" s="6">
        <v>25</v>
      </c>
      <c r="F110" s="3"/>
      <c r="G110" s="3"/>
      <c r="H110" s="3"/>
      <c r="I110" s="347">
        <f t="shared" si="2"/>
        <v>0</v>
      </c>
      <c r="J110" s="347">
        <f t="shared" si="2"/>
        <v>0</v>
      </c>
      <c r="K110" s="347">
        <f t="shared" si="2"/>
        <v>0</v>
      </c>
    </row>
    <row r="111" spans="1:11" ht="13.8" thickBot="1">
      <c r="A111" s="66">
        <v>106</v>
      </c>
      <c r="B111" s="118">
        <v>210010113</v>
      </c>
      <c r="C111" s="229" t="s">
        <v>161</v>
      </c>
      <c r="D111" s="6" t="s">
        <v>31</v>
      </c>
      <c r="E111" s="6">
        <v>420</v>
      </c>
      <c r="F111" s="3"/>
      <c r="G111" s="3"/>
      <c r="H111" s="3"/>
      <c r="I111" s="347">
        <f t="shared" si="2"/>
        <v>0</v>
      </c>
      <c r="J111" s="347">
        <f t="shared" si="2"/>
        <v>0</v>
      </c>
      <c r="K111" s="347">
        <f t="shared" si="2"/>
        <v>0</v>
      </c>
    </row>
    <row r="112" spans="1:11" ht="13.8" thickBot="1">
      <c r="A112" s="66">
        <v>107</v>
      </c>
      <c r="B112" s="118"/>
      <c r="C112" s="229" t="s">
        <v>160</v>
      </c>
      <c r="D112" s="6" t="s">
        <v>38</v>
      </c>
      <c r="E112" s="6">
        <v>2160</v>
      </c>
      <c r="F112" s="3"/>
      <c r="G112" s="3"/>
      <c r="H112" s="3"/>
      <c r="I112" s="347">
        <f t="shared" si="2"/>
        <v>0</v>
      </c>
      <c r="J112" s="347">
        <f t="shared" si="2"/>
        <v>0</v>
      </c>
      <c r="K112" s="347">
        <f t="shared" si="2"/>
        <v>0</v>
      </c>
    </row>
    <row r="113" spans="1:11" ht="13.8" thickBot="1">
      <c r="A113" s="66">
        <v>108</v>
      </c>
      <c r="B113" s="118">
        <v>210020307</v>
      </c>
      <c r="C113" s="229" t="s">
        <v>159</v>
      </c>
      <c r="D113" s="6" t="s">
        <v>31</v>
      </c>
      <c r="E113" s="6">
        <v>240</v>
      </c>
      <c r="F113" s="3"/>
      <c r="G113" s="3"/>
      <c r="H113" s="3"/>
      <c r="I113" s="347">
        <f t="shared" si="2"/>
        <v>0</v>
      </c>
      <c r="J113" s="347">
        <f t="shared" si="2"/>
        <v>0</v>
      </c>
      <c r="K113" s="347">
        <f t="shared" si="2"/>
        <v>0</v>
      </c>
    </row>
    <row r="114" spans="1:11" ht="13.8" thickBot="1">
      <c r="A114" s="66">
        <v>109</v>
      </c>
      <c r="B114" s="118">
        <v>210020302</v>
      </c>
      <c r="C114" s="229" t="s">
        <v>158</v>
      </c>
      <c r="D114" s="6" t="s">
        <v>31</v>
      </c>
      <c r="E114" s="6">
        <v>360</v>
      </c>
      <c r="F114" s="3"/>
      <c r="G114" s="3"/>
      <c r="H114" s="3"/>
      <c r="I114" s="347">
        <f t="shared" si="2"/>
        <v>0</v>
      </c>
      <c r="J114" s="347">
        <f t="shared" si="2"/>
        <v>0</v>
      </c>
      <c r="K114" s="347">
        <f t="shared" si="2"/>
        <v>0</v>
      </c>
    </row>
    <row r="115" spans="1:11" ht="13.8" thickBot="1">
      <c r="A115" s="66">
        <v>110</v>
      </c>
      <c r="B115" s="118">
        <v>210010301</v>
      </c>
      <c r="C115" s="116" t="s">
        <v>157</v>
      </c>
      <c r="D115" s="6" t="s">
        <v>38</v>
      </c>
      <c r="E115" s="6">
        <v>146</v>
      </c>
      <c r="F115" s="3"/>
      <c r="G115" s="3"/>
      <c r="H115" s="3"/>
      <c r="I115" s="347">
        <f t="shared" si="2"/>
        <v>0</v>
      </c>
      <c r="J115" s="347">
        <f t="shared" si="2"/>
        <v>0</v>
      </c>
      <c r="K115" s="347">
        <f t="shared" si="2"/>
        <v>0</v>
      </c>
    </row>
    <row r="116" spans="1:11" ht="13.8" thickBot="1">
      <c r="A116" s="66">
        <v>111</v>
      </c>
      <c r="B116" s="118">
        <v>210010302</v>
      </c>
      <c r="C116" s="116" t="s">
        <v>156</v>
      </c>
      <c r="D116" s="6" t="s">
        <v>38</v>
      </c>
      <c r="E116" s="6">
        <v>75</v>
      </c>
      <c r="F116" s="3"/>
      <c r="G116" s="3"/>
      <c r="H116" s="3"/>
      <c r="I116" s="347">
        <f t="shared" si="2"/>
        <v>0</v>
      </c>
      <c r="J116" s="347">
        <f t="shared" si="2"/>
        <v>0</v>
      </c>
      <c r="K116" s="347">
        <f t="shared" si="2"/>
        <v>0</v>
      </c>
    </row>
    <row r="117" spans="1:11" ht="13.8" thickBot="1">
      <c r="A117" s="66">
        <v>112</v>
      </c>
      <c r="B117" s="118">
        <v>210192571</v>
      </c>
      <c r="C117" s="235" t="s">
        <v>155</v>
      </c>
      <c r="D117" s="6" t="s">
        <v>38</v>
      </c>
      <c r="E117" s="6">
        <v>698</v>
      </c>
      <c r="F117" s="3"/>
      <c r="G117" s="3"/>
      <c r="H117" s="3"/>
      <c r="I117" s="347">
        <f t="shared" si="2"/>
        <v>0</v>
      </c>
      <c r="J117" s="347">
        <f t="shared" si="2"/>
        <v>0</v>
      </c>
      <c r="K117" s="347">
        <f t="shared" si="2"/>
        <v>0</v>
      </c>
    </row>
    <row r="118" spans="1:11" ht="13.8" thickBot="1">
      <c r="A118" s="66">
        <v>113</v>
      </c>
      <c r="B118" s="118"/>
      <c r="C118" s="229" t="s">
        <v>42</v>
      </c>
      <c r="D118" s="6" t="s">
        <v>43</v>
      </c>
      <c r="E118" s="6">
        <v>1</v>
      </c>
      <c r="F118" s="3"/>
      <c r="G118" s="3"/>
      <c r="H118" s="3"/>
      <c r="I118" s="347">
        <f t="shared" si="2"/>
        <v>0</v>
      </c>
      <c r="J118" s="347">
        <f t="shared" si="2"/>
        <v>0</v>
      </c>
      <c r="K118" s="347">
        <f t="shared" si="2"/>
        <v>0</v>
      </c>
    </row>
    <row r="119" spans="1:11" ht="13.8" thickBot="1">
      <c r="A119" s="66">
        <v>114</v>
      </c>
      <c r="B119" s="118"/>
      <c r="C119" s="229" t="s">
        <v>51</v>
      </c>
      <c r="D119" s="6" t="s">
        <v>38</v>
      </c>
      <c r="E119" s="6">
        <v>1</v>
      </c>
      <c r="F119" s="3"/>
      <c r="G119" s="3"/>
      <c r="H119" s="3"/>
      <c r="I119" s="347">
        <f t="shared" si="2"/>
        <v>0</v>
      </c>
      <c r="J119" s="347">
        <f t="shared" si="2"/>
        <v>0</v>
      </c>
      <c r="K119" s="347">
        <f t="shared" si="2"/>
        <v>0</v>
      </c>
    </row>
    <row r="120" spans="1:11" ht="13.8" thickBot="1">
      <c r="A120" s="66">
        <v>115</v>
      </c>
      <c r="B120" s="118"/>
      <c r="C120" s="229" t="s">
        <v>44</v>
      </c>
      <c r="D120" s="6" t="s">
        <v>38</v>
      </c>
      <c r="E120" s="6">
        <v>25</v>
      </c>
      <c r="F120" s="3"/>
      <c r="G120" s="3"/>
      <c r="H120" s="3"/>
      <c r="I120" s="347">
        <f t="shared" si="2"/>
        <v>0</v>
      </c>
      <c r="J120" s="347">
        <f t="shared" si="2"/>
        <v>0</v>
      </c>
      <c r="K120" s="347">
        <f t="shared" si="2"/>
        <v>0</v>
      </c>
    </row>
    <row r="121" spans="1:11" ht="13.8" thickBot="1">
      <c r="A121" s="66">
        <v>116</v>
      </c>
      <c r="B121" s="118">
        <v>210020101</v>
      </c>
      <c r="C121" s="116" t="s">
        <v>154</v>
      </c>
      <c r="D121" s="6" t="s">
        <v>38</v>
      </c>
      <c r="E121" s="6">
        <v>400</v>
      </c>
      <c r="F121" s="3"/>
      <c r="G121" s="3"/>
      <c r="H121" s="3"/>
      <c r="I121" s="347">
        <f t="shared" si="2"/>
        <v>0</v>
      </c>
      <c r="J121" s="347">
        <f t="shared" si="2"/>
        <v>0</v>
      </c>
      <c r="K121" s="347">
        <f t="shared" si="2"/>
        <v>0</v>
      </c>
    </row>
    <row r="122" spans="1:11" ht="13.8" thickBot="1">
      <c r="A122" s="66">
        <v>117</v>
      </c>
      <c r="B122" s="118">
        <v>210020121</v>
      </c>
      <c r="C122" s="116" t="s">
        <v>153</v>
      </c>
      <c r="D122" s="6" t="s">
        <v>38</v>
      </c>
      <c r="E122" s="6">
        <v>130</v>
      </c>
      <c r="F122" s="3"/>
      <c r="G122" s="3"/>
      <c r="H122" s="3"/>
      <c r="I122" s="347">
        <f t="shared" si="2"/>
        <v>0</v>
      </c>
      <c r="J122" s="347">
        <f t="shared" si="2"/>
        <v>0</v>
      </c>
      <c r="K122" s="347">
        <f t="shared" si="2"/>
        <v>0</v>
      </c>
    </row>
    <row r="123" spans="1:11" ht="13.8" thickBot="1">
      <c r="A123" s="66">
        <v>118</v>
      </c>
      <c r="B123" s="118">
        <v>210011306</v>
      </c>
      <c r="C123" s="116" t="s">
        <v>152</v>
      </c>
      <c r="D123" s="6" t="s">
        <v>38</v>
      </c>
      <c r="E123" s="6">
        <v>960</v>
      </c>
      <c r="F123" s="3"/>
      <c r="G123" s="3"/>
      <c r="H123" s="3"/>
      <c r="I123" s="347">
        <f t="shared" si="2"/>
        <v>0</v>
      </c>
      <c r="J123" s="347">
        <f t="shared" si="2"/>
        <v>0</v>
      </c>
      <c r="K123" s="347">
        <f t="shared" si="2"/>
        <v>0</v>
      </c>
    </row>
    <row r="124" spans="1:11" ht="13.8" thickBot="1">
      <c r="A124" s="66">
        <v>119</v>
      </c>
      <c r="B124" s="118"/>
      <c r="C124" s="116" t="s">
        <v>151</v>
      </c>
      <c r="D124" s="6" t="s">
        <v>38</v>
      </c>
      <c r="E124" s="6">
        <v>200</v>
      </c>
      <c r="F124" s="3"/>
      <c r="G124" s="3"/>
      <c r="H124" s="3"/>
      <c r="I124" s="347">
        <f t="shared" si="2"/>
        <v>0</v>
      </c>
      <c r="J124" s="347">
        <f t="shared" si="2"/>
        <v>0</v>
      </c>
      <c r="K124" s="347">
        <f t="shared" si="2"/>
        <v>0</v>
      </c>
    </row>
    <row r="125" spans="1:11" ht="13.8" thickBot="1">
      <c r="A125" s="66">
        <v>120</v>
      </c>
      <c r="B125" s="118"/>
      <c r="C125" s="116" t="s">
        <v>150</v>
      </c>
      <c r="D125" s="6" t="s">
        <v>38</v>
      </c>
      <c r="E125" s="6">
        <v>50</v>
      </c>
      <c r="F125" s="3"/>
      <c r="G125" s="3"/>
      <c r="H125" s="3"/>
      <c r="I125" s="347">
        <f t="shared" si="2"/>
        <v>0</v>
      </c>
      <c r="J125" s="347">
        <f t="shared" si="2"/>
        <v>0</v>
      </c>
      <c r="K125" s="347">
        <f t="shared" si="2"/>
        <v>0</v>
      </c>
    </row>
    <row r="126" spans="1:11" ht="13.8" thickBot="1">
      <c r="A126" s="66">
        <v>121</v>
      </c>
      <c r="B126" s="118">
        <v>210100351</v>
      </c>
      <c r="C126" s="229" t="s">
        <v>149</v>
      </c>
      <c r="D126" s="6" t="s">
        <v>38</v>
      </c>
      <c r="E126" s="6">
        <v>850</v>
      </c>
      <c r="F126" s="3"/>
      <c r="G126" s="3"/>
      <c r="H126" s="3"/>
      <c r="I126" s="347">
        <f t="shared" si="2"/>
        <v>0</v>
      </c>
      <c r="J126" s="347">
        <f t="shared" si="2"/>
        <v>0</v>
      </c>
      <c r="K126" s="347">
        <f t="shared" si="2"/>
        <v>0</v>
      </c>
    </row>
    <row r="127" spans="1:11" ht="13.8" thickBot="1">
      <c r="A127" s="66">
        <v>122</v>
      </c>
      <c r="B127" s="118">
        <v>210270802</v>
      </c>
      <c r="C127" s="229" t="s">
        <v>148</v>
      </c>
      <c r="D127" s="6" t="s">
        <v>38</v>
      </c>
      <c r="E127" s="6">
        <v>360</v>
      </c>
      <c r="F127" s="3"/>
      <c r="G127" s="3"/>
      <c r="H127" s="3"/>
      <c r="I127" s="347">
        <f t="shared" si="2"/>
        <v>0</v>
      </c>
      <c r="J127" s="347">
        <f t="shared" si="2"/>
        <v>0</v>
      </c>
      <c r="K127" s="347">
        <f t="shared" si="2"/>
        <v>0</v>
      </c>
    </row>
    <row r="128" spans="1:11" ht="13.8" thickBot="1">
      <c r="A128" s="66">
        <v>123</v>
      </c>
      <c r="B128" s="118">
        <v>210110095</v>
      </c>
      <c r="C128" s="229" t="s">
        <v>147</v>
      </c>
      <c r="D128" s="6" t="s">
        <v>38</v>
      </c>
      <c r="E128" s="6">
        <v>6</v>
      </c>
      <c r="F128" s="3"/>
      <c r="G128" s="3"/>
      <c r="H128" s="3"/>
      <c r="I128" s="347">
        <f t="shared" si="2"/>
        <v>0</v>
      </c>
      <c r="J128" s="347">
        <f t="shared" si="2"/>
        <v>0</v>
      </c>
      <c r="K128" s="347">
        <f t="shared" si="2"/>
        <v>0</v>
      </c>
    </row>
    <row r="129" spans="1:11" ht="13.8" thickBot="1">
      <c r="A129" s="66">
        <v>124</v>
      </c>
      <c r="B129" s="118">
        <v>210020202</v>
      </c>
      <c r="C129" s="229" t="s">
        <v>146</v>
      </c>
      <c r="D129" s="6" t="s">
        <v>31</v>
      </c>
      <c r="E129" s="6">
        <v>30</v>
      </c>
      <c r="F129" s="3"/>
      <c r="G129" s="3"/>
      <c r="H129" s="3"/>
      <c r="I129" s="347">
        <f t="shared" si="2"/>
        <v>0</v>
      </c>
      <c r="J129" s="347">
        <f t="shared" si="2"/>
        <v>0</v>
      </c>
      <c r="K129" s="347">
        <f t="shared" si="2"/>
        <v>0</v>
      </c>
    </row>
    <row r="130" spans="1:11" ht="13.8" thickBot="1">
      <c r="A130" s="66">
        <v>125</v>
      </c>
      <c r="B130" s="118">
        <v>210020201</v>
      </c>
      <c r="C130" s="229" t="s">
        <v>145</v>
      </c>
      <c r="D130" s="6" t="s">
        <v>31</v>
      </c>
      <c r="E130" s="6">
        <v>9</v>
      </c>
      <c r="F130" s="3"/>
      <c r="G130" s="3"/>
      <c r="H130" s="3"/>
      <c r="I130" s="347">
        <f t="shared" si="2"/>
        <v>0</v>
      </c>
      <c r="J130" s="347">
        <f t="shared" si="2"/>
        <v>0</v>
      </c>
      <c r="K130" s="347">
        <f t="shared" si="2"/>
        <v>0</v>
      </c>
    </row>
    <row r="131" spans="1:11" ht="13.8" thickBot="1">
      <c r="A131" s="66">
        <v>126</v>
      </c>
      <c r="B131" s="118">
        <v>210020603</v>
      </c>
      <c r="C131" s="116" t="s">
        <v>144</v>
      </c>
      <c r="D131" s="6" t="s">
        <v>31</v>
      </c>
      <c r="E131" s="6">
        <v>6</v>
      </c>
      <c r="F131" s="3"/>
      <c r="G131" s="3"/>
      <c r="H131" s="3"/>
      <c r="I131" s="347">
        <f t="shared" si="2"/>
        <v>0</v>
      </c>
      <c r="J131" s="347">
        <f t="shared" si="2"/>
        <v>0</v>
      </c>
      <c r="K131" s="347">
        <f t="shared" si="2"/>
        <v>0</v>
      </c>
    </row>
    <row r="132" spans="1:11" ht="13.8" thickBot="1">
      <c r="A132" s="66">
        <v>127</v>
      </c>
      <c r="B132" s="118">
        <v>210020601</v>
      </c>
      <c r="C132" s="116" t="s">
        <v>143</v>
      </c>
      <c r="D132" s="6" t="s">
        <v>31</v>
      </c>
      <c r="E132" s="6">
        <v>6</v>
      </c>
      <c r="F132" s="3"/>
      <c r="G132" s="3"/>
      <c r="H132" s="3"/>
      <c r="I132" s="347">
        <f t="shared" si="2"/>
        <v>0</v>
      </c>
      <c r="J132" s="347">
        <f t="shared" si="2"/>
        <v>0</v>
      </c>
      <c r="K132" s="347">
        <f t="shared" si="2"/>
        <v>0</v>
      </c>
    </row>
    <row r="133" spans="1:11" ht="13.8" thickBot="1">
      <c r="A133" s="66">
        <v>128</v>
      </c>
      <c r="B133" s="118"/>
      <c r="C133" s="116" t="s">
        <v>142</v>
      </c>
      <c r="D133" s="6" t="s">
        <v>38</v>
      </c>
      <c r="E133" s="6">
        <v>10</v>
      </c>
      <c r="F133" s="3"/>
      <c r="G133" s="3"/>
      <c r="H133" s="3"/>
      <c r="I133" s="347">
        <f t="shared" si="2"/>
        <v>0</v>
      </c>
      <c r="J133" s="347">
        <f t="shared" si="2"/>
        <v>0</v>
      </c>
      <c r="K133" s="347">
        <f t="shared" si="2"/>
        <v>0</v>
      </c>
    </row>
    <row r="134" spans="1:11" ht="13.8" thickBot="1">
      <c r="A134" s="66">
        <v>129</v>
      </c>
      <c r="B134" s="118"/>
      <c r="C134" s="229" t="s">
        <v>46</v>
      </c>
      <c r="D134" s="6" t="s">
        <v>47</v>
      </c>
      <c r="E134" s="6">
        <v>20</v>
      </c>
      <c r="F134" s="3"/>
      <c r="G134" s="3"/>
      <c r="H134" s="3"/>
      <c r="I134" s="347">
        <f t="shared" si="2"/>
        <v>0</v>
      </c>
      <c r="J134" s="347">
        <f t="shared" si="2"/>
        <v>0</v>
      </c>
      <c r="K134" s="347">
        <f t="shared" si="2"/>
        <v>0</v>
      </c>
    </row>
    <row r="135" spans="1:11" ht="13.8" thickBot="1">
      <c r="A135" s="66">
        <v>130</v>
      </c>
      <c r="B135" s="118"/>
      <c r="C135" s="229" t="s">
        <v>79</v>
      </c>
      <c r="D135" s="6" t="s">
        <v>48</v>
      </c>
      <c r="E135" s="6">
        <v>25</v>
      </c>
      <c r="F135" s="3"/>
      <c r="G135" s="3"/>
      <c r="H135" s="3"/>
      <c r="I135" s="347">
        <f t="shared" si="2"/>
        <v>0</v>
      </c>
      <c r="J135" s="347">
        <f t="shared" si="2"/>
        <v>0</v>
      </c>
      <c r="K135" s="347">
        <f t="shared" si="2"/>
        <v>0</v>
      </c>
    </row>
    <row r="136" spans="1:11" ht="13.8" thickBot="1">
      <c r="A136" s="66">
        <v>131</v>
      </c>
      <c r="B136" s="118">
        <v>210190052</v>
      </c>
      <c r="C136" s="229" t="s">
        <v>141</v>
      </c>
      <c r="D136" s="6" t="s">
        <v>38</v>
      </c>
      <c r="E136" s="6">
        <v>1</v>
      </c>
      <c r="F136" s="3"/>
      <c r="G136" s="3"/>
      <c r="H136" s="3"/>
      <c r="I136" s="347">
        <f t="shared" ref="I136:K140" si="3">$E136*F136</f>
        <v>0</v>
      </c>
      <c r="J136" s="347">
        <f t="shared" si="3"/>
        <v>0</v>
      </c>
      <c r="K136" s="347">
        <f t="shared" si="3"/>
        <v>0</v>
      </c>
    </row>
    <row r="137" spans="1:11" ht="13.8" thickBot="1">
      <c r="A137" s="66">
        <v>132</v>
      </c>
      <c r="B137" s="118"/>
      <c r="C137" s="229" t="s">
        <v>140</v>
      </c>
      <c r="D137" s="6" t="s">
        <v>38</v>
      </c>
      <c r="E137" s="6">
        <v>7</v>
      </c>
      <c r="F137" s="3"/>
      <c r="G137" s="3"/>
      <c r="H137" s="3"/>
      <c r="I137" s="347">
        <f t="shared" si="3"/>
        <v>0</v>
      </c>
      <c r="J137" s="347">
        <f t="shared" si="3"/>
        <v>0</v>
      </c>
      <c r="K137" s="347">
        <f t="shared" si="3"/>
        <v>0</v>
      </c>
    </row>
    <row r="138" spans="1:11" ht="13.8" thickBot="1">
      <c r="A138" s="66">
        <v>133</v>
      </c>
      <c r="B138" s="118">
        <v>210411181</v>
      </c>
      <c r="C138" s="229" t="s">
        <v>53</v>
      </c>
      <c r="D138" s="6" t="s">
        <v>38</v>
      </c>
      <c r="E138" s="6">
        <v>7</v>
      </c>
      <c r="F138" s="3"/>
      <c r="G138" s="3"/>
      <c r="H138" s="3"/>
      <c r="I138" s="347">
        <f t="shared" si="3"/>
        <v>0</v>
      </c>
      <c r="J138" s="347">
        <f t="shared" si="3"/>
        <v>0</v>
      </c>
      <c r="K138" s="347">
        <f t="shared" si="3"/>
        <v>0</v>
      </c>
    </row>
    <row r="139" spans="1:11" ht="13.8" thickBot="1">
      <c r="A139" s="66">
        <v>134</v>
      </c>
      <c r="B139" s="118">
        <v>210140431</v>
      </c>
      <c r="C139" s="229" t="s">
        <v>139</v>
      </c>
      <c r="D139" s="6" t="s">
        <v>38</v>
      </c>
      <c r="E139" s="6">
        <v>14</v>
      </c>
      <c r="F139" s="3"/>
      <c r="G139" s="3"/>
      <c r="H139" s="3"/>
      <c r="I139" s="347">
        <f t="shared" si="3"/>
        <v>0</v>
      </c>
      <c r="J139" s="347">
        <f t="shared" si="3"/>
        <v>0</v>
      </c>
      <c r="K139" s="347">
        <f t="shared" si="3"/>
        <v>0</v>
      </c>
    </row>
    <row r="140" spans="1:11" ht="13.8" thickBot="1">
      <c r="A140" s="67">
        <v>135</v>
      </c>
      <c r="B140" s="211">
        <v>210110045</v>
      </c>
      <c r="C140" s="233" t="s">
        <v>138</v>
      </c>
      <c r="D140" s="193" t="s">
        <v>38</v>
      </c>
      <c r="E140" s="193">
        <v>37</v>
      </c>
      <c r="F140" s="25"/>
      <c r="G140" s="25"/>
      <c r="H140" s="25"/>
      <c r="I140" s="347">
        <f t="shared" si="3"/>
        <v>0</v>
      </c>
      <c r="J140" s="347">
        <f t="shared" si="3"/>
        <v>0</v>
      </c>
      <c r="K140" s="347">
        <f t="shared" si="3"/>
        <v>0</v>
      </c>
    </row>
    <row r="141" spans="1:11" ht="13.8" thickBot="1">
      <c r="A141" s="70"/>
      <c r="B141" s="287"/>
      <c r="C141" s="288"/>
      <c r="D141" s="188"/>
      <c r="E141" s="186"/>
      <c r="F141" s="71"/>
      <c r="G141" s="71"/>
      <c r="H141" s="71"/>
      <c r="I141" s="71"/>
      <c r="J141" s="71"/>
      <c r="K141" s="72"/>
    </row>
    <row r="142" spans="1:11" ht="13.8" thickBot="1">
      <c r="A142" s="289"/>
      <c r="B142" s="223"/>
      <c r="C142" s="264" t="s">
        <v>8</v>
      </c>
      <c r="D142" s="265"/>
      <c r="E142" s="265"/>
      <c r="F142" s="266"/>
      <c r="G142" s="266"/>
      <c r="H142" s="266"/>
      <c r="I142" s="367">
        <f>SUM(I6:I140)</f>
        <v>0</v>
      </c>
      <c r="J142" s="353">
        <f>SUM(J6:J140)</f>
        <v>0</v>
      </c>
      <c r="K142" s="354">
        <f t="shared" ref="K142" si="4">SUM(K6:K140)</f>
        <v>0</v>
      </c>
    </row>
    <row r="143" spans="1:11">
      <c r="A143" s="267"/>
      <c r="B143" s="224"/>
      <c r="C143" s="225"/>
      <c r="D143" s="26"/>
      <c r="E143" s="26"/>
      <c r="F143" s="268"/>
      <c r="G143" s="268"/>
      <c r="H143" s="268"/>
      <c r="I143" s="12"/>
      <c r="J143" s="12"/>
      <c r="K143" s="12"/>
    </row>
    <row r="144" spans="1:11" ht="13.8" thickBot="1">
      <c r="A144" s="224"/>
      <c r="B144" s="224"/>
      <c r="C144" s="224"/>
      <c r="D144" s="224"/>
      <c r="E144" s="224"/>
      <c r="F144" s="224"/>
      <c r="G144" s="224"/>
      <c r="H144" s="224"/>
      <c r="I144" s="224"/>
      <c r="J144" s="224"/>
      <c r="K144" s="224"/>
    </row>
    <row r="145" spans="1:11">
      <c r="A145" s="224"/>
      <c r="B145" s="217"/>
      <c r="C145" s="312" t="s">
        <v>362</v>
      </c>
      <c r="D145" s="316"/>
      <c r="E145" s="316"/>
      <c r="F145" s="338"/>
      <c r="G145" s="224"/>
      <c r="H145" s="224"/>
      <c r="I145" s="224"/>
      <c r="J145" s="224"/>
      <c r="K145" s="224"/>
    </row>
    <row r="146" spans="1:11">
      <c r="A146" s="267"/>
      <c r="B146" s="217"/>
      <c r="C146" s="416"/>
      <c r="D146" s="415"/>
      <c r="E146" s="415"/>
      <c r="F146" s="417"/>
      <c r="G146" s="268"/>
      <c r="H146" s="268"/>
      <c r="I146" s="269"/>
      <c r="J146" s="269"/>
      <c r="K146" s="269"/>
    </row>
    <row r="147" spans="1:11">
      <c r="A147" s="267"/>
      <c r="B147" s="218"/>
      <c r="C147" s="313" t="s">
        <v>6</v>
      </c>
      <c r="D147" s="310"/>
      <c r="E147" s="311"/>
      <c r="F147" s="319">
        <f>$I$142</f>
        <v>0</v>
      </c>
      <c r="G147" s="268"/>
      <c r="H147" s="268"/>
      <c r="I147" s="269"/>
      <c r="J147" s="269"/>
      <c r="K147" s="269"/>
    </row>
    <row r="148" spans="1:11">
      <c r="A148" s="267"/>
      <c r="B148" s="218"/>
      <c r="C148" s="313" t="s">
        <v>20</v>
      </c>
      <c r="D148" s="415"/>
      <c r="E148" s="415"/>
      <c r="F148" s="328"/>
      <c r="G148" s="268"/>
      <c r="H148" s="268"/>
      <c r="I148" s="139"/>
      <c r="J148" s="269"/>
      <c r="K148" s="269"/>
    </row>
    <row r="149" spans="1:11">
      <c r="A149" s="267"/>
      <c r="B149" s="218"/>
      <c r="C149" s="314" t="s">
        <v>24</v>
      </c>
      <c r="D149" s="381">
        <f>F147+F148</f>
        <v>0</v>
      </c>
      <c r="E149" s="381"/>
      <c r="F149" s="382"/>
      <c r="G149" s="268"/>
      <c r="H149" s="268"/>
      <c r="I149" s="132"/>
      <c r="J149" s="269"/>
      <c r="K149" s="269"/>
    </row>
    <row r="150" spans="1:11">
      <c r="A150" s="267"/>
      <c r="B150" s="218"/>
      <c r="C150" s="314"/>
      <c r="D150" s="413"/>
      <c r="E150" s="413"/>
      <c r="F150" s="329"/>
      <c r="G150" s="271"/>
      <c r="H150" s="271"/>
      <c r="I150" s="269"/>
      <c r="J150" s="269"/>
      <c r="K150" s="269"/>
    </row>
    <row r="151" spans="1:11">
      <c r="A151" s="267"/>
      <c r="B151" s="218"/>
      <c r="C151" s="313" t="s">
        <v>10</v>
      </c>
      <c r="D151" s="310"/>
      <c r="E151" s="311"/>
      <c r="F151" s="319">
        <f>$J$142</f>
        <v>0</v>
      </c>
      <c r="G151" s="271"/>
      <c r="H151" s="271"/>
      <c r="I151" s="269"/>
      <c r="J151" s="269"/>
      <c r="K151" s="269"/>
    </row>
    <row r="152" spans="1:11">
      <c r="A152" s="267"/>
      <c r="B152" s="218"/>
      <c r="C152" s="313" t="s">
        <v>29</v>
      </c>
      <c r="D152" s="310"/>
      <c r="E152" s="311"/>
      <c r="F152" s="319">
        <f>$K$142</f>
        <v>0</v>
      </c>
      <c r="G152" s="271"/>
      <c r="H152" s="271"/>
      <c r="I152" s="269"/>
      <c r="J152" s="269"/>
      <c r="K152" s="269"/>
    </row>
    <row r="153" spans="1:11">
      <c r="A153" s="272"/>
      <c r="B153" s="218"/>
      <c r="C153" s="313" t="s">
        <v>30</v>
      </c>
      <c r="D153" s="415"/>
      <c r="E153" s="415"/>
      <c r="F153" s="328"/>
      <c r="G153" s="274"/>
      <c r="H153" s="274"/>
      <c r="I153" s="269"/>
      <c r="J153" s="269"/>
      <c r="K153" s="269"/>
    </row>
    <row r="154" spans="1:11">
      <c r="A154" s="272"/>
      <c r="B154" s="218"/>
      <c r="C154" s="313" t="s">
        <v>12</v>
      </c>
      <c r="D154" s="415"/>
      <c r="E154" s="415"/>
      <c r="F154" s="328"/>
      <c r="G154" s="274"/>
      <c r="H154" s="274"/>
      <c r="I154" s="269"/>
      <c r="J154" s="269"/>
      <c r="K154" s="269"/>
    </row>
    <row r="155" spans="1:11">
      <c r="A155" s="272"/>
      <c r="B155" s="218"/>
      <c r="C155" s="313" t="s">
        <v>13</v>
      </c>
      <c r="D155" s="415"/>
      <c r="E155" s="415"/>
      <c r="F155" s="328"/>
      <c r="G155" s="274"/>
      <c r="H155" s="268"/>
      <c r="I155" s="139"/>
      <c r="J155" s="269"/>
      <c r="K155" s="269"/>
    </row>
    <row r="156" spans="1:11">
      <c r="A156" s="272"/>
      <c r="B156" s="218"/>
      <c r="C156" s="314" t="s">
        <v>25</v>
      </c>
      <c r="D156" s="383">
        <f>SUM(F151:F155)</f>
        <v>0</v>
      </c>
      <c r="E156" s="383"/>
      <c r="F156" s="384"/>
      <c r="G156" s="274"/>
      <c r="H156" s="274"/>
      <c r="I156" s="269"/>
      <c r="J156" s="269"/>
      <c r="K156" s="269"/>
    </row>
    <row r="157" spans="1:11">
      <c r="A157" s="272"/>
      <c r="B157" s="218"/>
      <c r="C157" s="412"/>
      <c r="D157" s="413"/>
      <c r="E157" s="413"/>
      <c r="F157" s="414"/>
      <c r="G157" s="274"/>
      <c r="H157" s="274"/>
      <c r="I157" s="269"/>
      <c r="J157" s="269"/>
      <c r="K157" s="269"/>
    </row>
    <row r="158" spans="1:11">
      <c r="A158" s="272"/>
      <c r="B158" s="218"/>
      <c r="C158" s="313" t="s">
        <v>14</v>
      </c>
      <c r="D158" s="415"/>
      <c r="E158" s="415"/>
      <c r="F158" s="328"/>
      <c r="G158" s="274"/>
      <c r="H158" s="274"/>
      <c r="I158" s="269"/>
      <c r="J158" s="269"/>
      <c r="K158" s="269"/>
    </row>
    <row r="159" spans="1:11">
      <c r="A159" s="272"/>
      <c r="B159" s="218"/>
      <c r="C159" s="313" t="s">
        <v>26</v>
      </c>
      <c r="D159" s="415"/>
      <c r="E159" s="415"/>
      <c r="F159" s="328"/>
      <c r="G159" s="274"/>
      <c r="H159" s="274"/>
      <c r="I159" s="132"/>
      <c r="J159" s="269"/>
      <c r="K159" s="269"/>
    </row>
    <row r="160" spans="1:11">
      <c r="A160" s="272"/>
      <c r="B160" s="218"/>
      <c r="C160" s="314" t="s">
        <v>28</v>
      </c>
      <c r="D160" s="385">
        <f>SUM(F158:F159)</f>
        <v>0</v>
      </c>
      <c r="E160" s="385"/>
      <c r="F160" s="386"/>
      <c r="G160" s="274"/>
      <c r="H160" s="274"/>
      <c r="I160" s="269"/>
      <c r="J160" s="269"/>
      <c r="K160" s="269"/>
    </row>
    <row r="161" spans="1:11">
      <c r="A161" s="272"/>
      <c r="B161" s="218"/>
      <c r="C161" s="412"/>
      <c r="D161" s="413"/>
      <c r="E161" s="413"/>
      <c r="F161" s="414"/>
      <c r="G161" s="271"/>
      <c r="H161" s="271"/>
      <c r="I161" s="275"/>
      <c r="J161" s="275"/>
      <c r="K161" s="275"/>
    </row>
    <row r="162" spans="1:11">
      <c r="A162" s="272"/>
      <c r="B162" s="218"/>
      <c r="C162" s="412"/>
      <c r="D162" s="413"/>
      <c r="E162" s="413"/>
      <c r="F162" s="414"/>
      <c r="G162" s="271"/>
      <c r="H162" s="271"/>
      <c r="I162" s="269"/>
      <c r="J162" s="275"/>
      <c r="K162" s="275"/>
    </row>
    <row r="163" spans="1:11">
      <c r="A163" s="272"/>
      <c r="B163" s="218"/>
      <c r="C163" s="315" t="s">
        <v>15</v>
      </c>
      <c r="D163" s="415"/>
      <c r="E163" s="415"/>
      <c r="F163" s="328"/>
      <c r="G163" s="274"/>
      <c r="H163" s="274"/>
      <c r="I163" s="269"/>
      <c r="J163" s="269"/>
      <c r="K163" s="269"/>
    </row>
    <row r="164" spans="1:11">
      <c r="A164" s="272"/>
      <c r="B164" s="218"/>
      <c r="C164" s="315" t="s">
        <v>16</v>
      </c>
      <c r="D164" s="415"/>
      <c r="E164" s="415"/>
      <c r="F164" s="328"/>
      <c r="G164" s="274"/>
      <c r="H164" s="274"/>
      <c r="I164" s="269"/>
      <c r="J164" s="269"/>
      <c r="K164" s="269"/>
    </row>
    <row r="165" spans="1:11">
      <c r="A165" s="272"/>
      <c r="B165" s="218"/>
      <c r="C165" s="315" t="s">
        <v>17</v>
      </c>
      <c r="D165" s="415"/>
      <c r="E165" s="415"/>
      <c r="F165" s="328"/>
      <c r="G165" s="274"/>
      <c r="H165" s="274"/>
      <c r="I165" s="269"/>
      <c r="J165" s="276"/>
      <c r="K165" s="276"/>
    </row>
    <row r="166" spans="1:11">
      <c r="A166" s="272"/>
      <c r="B166" s="218"/>
      <c r="C166" s="315" t="s">
        <v>18</v>
      </c>
      <c r="D166" s="415"/>
      <c r="E166" s="415"/>
      <c r="F166" s="328"/>
      <c r="G166" s="274"/>
      <c r="H166" s="274"/>
      <c r="I166" s="269"/>
      <c r="J166" s="276"/>
      <c r="K166" s="276"/>
    </row>
    <row r="167" spans="1:11">
      <c r="A167" s="277"/>
      <c r="B167" s="218"/>
      <c r="C167" s="315" t="s">
        <v>27</v>
      </c>
      <c r="D167" s="415"/>
      <c r="E167" s="415"/>
      <c r="F167" s="328"/>
      <c r="G167" s="271"/>
      <c r="H167" s="271"/>
      <c r="I167" s="269"/>
      <c r="J167" s="276"/>
      <c r="K167" s="276"/>
    </row>
    <row r="168" spans="1:11">
      <c r="A168" s="272"/>
      <c r="B168" s="218"/>
      <c r="C168" s="315" t="s">
        <v>19</v>
      </c>
      <c r="D168" s="415"/>
      <c r="E168" s="415"/>
      <c r="F168" s="328"/>
      <c r="G168" s="271"/>
      <c r="H168" s="271"/>
      <c r="I168" s="132"/>
      <c r="J168" s="276"/>
      <c r="K168" s="276"/>
    </row>
    <row r="169" spans="1:11">
      <c r="A169" s="272"/>
      <c r="B169" s="217"/>
      <c r="C169" s="314" t="s">
        <v>22</v>
      </c>
      <c r="D169" s="383">
        <f>SUM(F163:F168)</f>
        <v>0</v>
      </c>
      <c r="E169" s="383"/>
      <c r="F169" s="384"/>
      <c r="G169" s="271"/>
      <c r="H169" s="271"/>
      <c r="I169" s="132"/>
      <c r="J169" s="276"/>
      <c r="K169" s="276"/>
    </row>
    <row r="170" spans="1:11" ht="13.8" thickBot="1">
      <c r="A170" s="272"/>
      <c r="B170" s="217"/>
      <c r="C170" s="412"/>
      <c r="D170" s="413"/>
      <c r="E170" s="413"/>
      <c r="F170" s="414"/>
      <c r="G170" s="271"/>
      <c r="H170" s="268"/>
      <c r="I170" s="290"/>
      <c r="J170" s="275"/>
      <c r="K170" s="279"/>
    </row>
    <row r="171" spans="1:11" ht="21.6" thickBot="1">
      <c r="A171" s="272"/>
      <c r="B171" s="218"/>
      <c r="C171" s="320" t="s">
        <v>370</v>
      </c>
      <c r="D171" s="378">
        <f>D149+D156+D160+D169</f>
        <v>0</v>
      </c>
      <c r="E171" s="379"/>
      <c r="F171" s="380"/>
      <c r="G171" s="271"/>
      <c r="H171" s="271"/>
      <c r="I171" s="276"/>
      <c r="J171" s="276"/>
      <c r="K171" s="276"/>
    </row>
    <row r="172" spans="1:11">
      <c r="A172" s="272"/>
      <c r="B172" s="218"/>
      <c r="C172" s="218"/>
      <c r="D172" s="237"/>
      <c r="E172" s="237"/>
      <c r="F172" s="247"/>
      <c r="G172" s="271"/>
      <c r="H172" s="271"/>
      <c r="I172" s="276"/>
      <c r="J172" s="276"/>
      <c r="K172" s="276"/>
    </row>
    <row r="173" spans="1:11">
      <c r="A173" s="272"/>
      <c r="B173" s="218"/>
      <c r="C173" s="218"/>
      <c r="D173" s="237"/>
      <c r="E173" s="237"/>
      <c r="F173" s="247"/>
      <c r="G173" s="271"/>
      <c r="H173" s="271"/>
      <c r="I173" s="276"/>
      <c r="J173" s="276"/>
      <c r="K173" s="276"/>
    </row>
    <row r="174" spans="1:11" ht="15">
      <c r="A174" s="272"/>
      <c r="B174" s="331" t="s">
        <v>363</v>
      </c>
      <c r="C174" s="218"/>
      <c r="D174" s="237"/>
      <c r="E174" s="237"/>
      <c r="F174" s="247"/>
      <c r="G174" s="142"/>
      <c r="H174" s="142"/>
      <c r="I174" s="142"/>
      <c r="J174" s="143"/>
      <c r="K174" s="143"/>
    </row>
  </sheetData>
  <mergeCells count="24">
    <mergeCell ref="C75:H75"/>
    <mergeCell ref="C93:H93"/>
    <mergeCell ref="C97:H97"/>
    <mergeCell ref="C162:F162"/>
    <mergeCell ref="D163:E168"/>
    <mergeCell ref="C146:F146"/>
    <mergeCell ref="D148:E148"/>
    <mergeCell ref="D149:F149"/>
    <mergeCell ref="D150:E150"/>
    <mergeCell ref="D153:E155"/>
    <mergeCell ref="D169:F169"/>
    <mergeCell ref="C170:F170"/>
    <mergeCell ref="D171:F171"/>
    <mergeCell ref="D156:F156"/>
    <mergeCell ref="C157:F157"/>
    <mergeCell ref="D158:E159"/>
    <mergeCell ref="D160:F160"/>
    <mergeCell ref="C161:F161"/>
    <mergeCell ref="A1:A3"/>
    <mergeCell ref="B1:B3"/>
    <mergeCell ref="C1:C3"/>
    <mergeCell ref="D1:K3"/>
    <mergeCell ref="F4:H4"/>
    <mergeCell ref="I4:K4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4" fitToHeight="0" orientation="landscape" horizontalDpi="300" verticalDpi="300" r:id="rId1"/>
  <headerFooter alignWithMargins="0">
    <oddHeader xml:space="preserve">&amp;L    &amp;CCenová ponuka č.: &amp;RAkcia : </oddHeader>
    <oddFooter>&amp;LDátum:
Tlač:&amp;C&amp;P/&amp;N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pageSetUpPr fitToPage="1"/>
  </sheetPr>
  <dimension ref="A1:Q190"/>
  <sheetViews>
    <sheetView view="pageBreakPreview" topLeftCell="A110" zoomScale="70" zoomScaleNormal="100" zoomScaleSheetLayoutView="70" zoomScalePageLayoutView="115" workbookViewId="0">
      <selection activeCell="I169" sqref="I169"/>
    </sheetView>
  </sheetViews>
  <sheetFormatPr defaultColWidth="9.109375" defaultRowHeight="13.2"/>
  <cols>
    <col min="1" max="1" width="4.88671875" style="144" bestFit="1" customWidth="1"/>
    <col min="2" max="2" width="14.5546875" style="145" bestFit="1" customWidth="1"/>
    <col min="3" max="3" width="61" style="145" bestFit="1" customWidth="1"/>
    <col min="4" max="4" width="6.33203125" style="146" bestFit="1" customWidth="1"/>
    <col min="5" max="5" width="8.88671875" style="189" bestFit="1" customWidth="1"/>
    <col min="6" max="6" width="9.44140625" style="147" bestFit="1" customWidth="1"/>
    <col min="7" max="8" width="11" style="147" bestFit="1" customWidth="1"/>
    <col min="9" max="10" width="11" style="148" bestFit="1" customWidth="1"/>
    <col min="11" max="11" width="12" style="148" customWidth="1"/>
    <col min="12" max="16" width="9.109375" style="94"/>
    <col min="17" max="17" width="4.5546875" style="94" bestFit="1" customWidth="1"/>
    <col min="18" max="16384" width="9.109375" style="94"/>
  </cols>
  <sheetData>
    <row r="1" spans="1:11">
      <c r="A1" s="387"/>
      <c r="B1" s="390" t="s">
        <v>23</v>
      </c>
      <c r="C1" s="390" t="s">
        <v>190</v>
      </c>
      <c r="D1" s="393"/>
      <c r="E1" s="393"/>
      <c r="F1" s="393"/>
      <c r="G1" s="393"/>
      <c r="H1" s="393"/>
      <c r="I1" s="393"/>
      <c r="J1" s="393"/>
      <c r="K1" s="394"/>
    </row>
    <row r="2" spans="1:11">
      <c r="A2" s="388"/>
      <c r="B2" s="391"/>
      <c r="C2" s="391"/>
      <c r="D2" s="395"/>
      <c r="E2" s="395"/>
      <c r="F2" s="395"/>
      <c r="G2" s="395"/>
      <c r="H2" s="395"/>
      <c r="I2" s="395"/>
      <c r="J2" s="395"/>
      <c r="K2" s="396"/>
    </row>
    <row r="3" spans="1:11" ht="13.8" thickBot="1">
      <c r="A3" s="389"/>
      <c r="B3" s="392"/>
      <c r="C3" s="392"/>
      <c r="D3" s="397"/>
      <c r="E3" s="397"/>
      <c r="F3" s="397"/>
      <c r="G3" s="397"/>
      <c r="H3" s="397"/>
      <c r="I3" s="397"/>
      <c r="J3" s="397"/>
      <c r="K3" s="398"/>
    </row>
    <row r="4" spans="1:11" ht="13.8" thickBot="1">
      <c r="A4" s="29" t="s">
        <v>0</v>
      </c>
      <c r="B4" s="32" t="s">
        <v>5</v>
      </c>
      <c r="C4" s="31" t="s">
        <v>21</v>
      </c>
      <c r="D4" s="32" t="s">
        <v>1</v>
      </c>
      <c r="E4" s="33" t="s">
        <v>2</v>
      </c>
      <c r="F4" s="399" t="s">
        <v>233</v>
      </c>
      <c r="G4" s="400"/>
      <c r="H4" s="401"/>
      <c r="I4" s="402" t="s">
        <v>3</v>
      </c>
      <c r="J4" s="403"/>
      <c r="K4" s="404"/>
    </row>
    <row r="5" spans="1:11" ht="13.8" thickBot="1">
      <c r="A5" s="29" t="s">
        <v>4</v>
      </c>
      <c r="B5" s="30"/>
      <c r="C5" s="44"/>
      <c r="D5" s="32"/>
      <c r="E5" s="33"/>
      <c r="F5" s="45" t="s">
        <v>6</v>
      </c>
      <c r="G5" s="46" t="s">
        <v>7</v>
      </c>
      <c r="H5" s="47" t="s">
        <v>11</v>
      </c>
      <c r="I5" s="48" t="s">
        <v>6</v>
      </c>
      <c r="J5" s="49" t="s">
        <v>7</v>
      </c>
      <c r="K5" s="47" t="s">
        <v>11</v>
      </c>
    </row>
    <row r="6" spans="1:11" s="73" customFormat="1" ht="39.6">
      <c r="A6" s="64">
        <v>1</v>
      </c>
      <c r="B6" s="95"/>
      <c r="C6" s="96" t="s">
        <v>293</v>
      </c>
      <c r="D6" s="97" t="s">
        <v>38</v>
      </c>
      <c r="E6" s="91">
        <v>12</v>
      </c>
      <c r="F6" s="8"/>
      <c r="G6" s="8"/>
      <c r="H6" s="7"/>
      <c r="I6" s="357">
        <f>$E6*F6</f>
        <v>0</v>
      </c>
      <c r="J6" s="357">
        <f t="shared" ref="J6:K21" si="0">$E6*G6</f>
        <v>0</v>
      </c>
      <c r="K6" s="357">
        <f>$E6*H6</f>
        <v>0</v>
      </c>
    </row>
    <row r="7" spans="1:11" s="73" customFormat="1" ht="39.6">
      <c r="A7" s="66">
        <v>2</v>
      </c>
      <c r="B7" s="98"/>
      <c r="C7" s="99" t="s">
        <v>229</v>
      </c>
      <c r="D7" s="10" t="s">
        <v>38</v>
      </c>
      <c r="E7" s="90">
        <v>12</v>
      </c>
      <c r="F7" s="8"/>
      <c r="G7" s="8"/>
      <c r="H7" s="7"/>
      <c r="I7" s="357">
        <f t="shared" ref="I7:K70" si="1">$E7*F7</f>
        <v>0</v>
      </c>
      <c r="J7" s="357">
        <f t="shared" si="0"/>
        <v>0</v>
      </c>
      <c r="K7" s="357">
        <f t="shared" si="0"/>
        <v>0</v>
      </c>
    </row>
    <row r="8" spans="1:11" s="73" customFormat="1" ht="26.4">
      <c r="A8" s="66">
        <v>3</v>
      </c>
      <c r="B8" s="98"/>
      <c r="C8" s="99" t="s">
        <v>123</v>
      </c>
      <c r="D8" s="10" t="s">
        <v>38</v>
      </c>
      <c r="E8" s="90">
        <v>12</v>
      </c>
      <c r="F8" s="8"/>
      <c r="G8" s="8"/>
      <c r="H8" s="7"/>
      <c r="I8" s="357">
        <f t="shared" si="1"/>
        <v>0</v>
      </c>
      <c r="J8" s="357">
        <f t="shared" si="0"/>
        <v>0</v>
      </c>
      <c r="K8" s="357">
        <f t="shared" si="0"/>
        <v>0</v>
      </c>
    </row>
    <row r="9" spans="1:11" s="73" customFormat="1" ht="39.6">
      <c r="A9" s="66">
        <v>4</v>
      </c>
      <c r="B9" s="98"/>
      <c r="C9" s="99" t="s">
        <v>195</v>
      </c>
      <c r="D9" s="10" t="s">
        <v>31</v>
      </c>
      <c r="E9" s="90">
        <v>12</v>
      </c>
      <c r="F9" s="8"/>
      <c r="G9" s="8"/>
      <c r="H9" s="7"/>
      <c r="I9" s="357">
        <f t="shared" si="1"/>
        <v>0</v>
      </c>
      <c r="J9" s="357">
        <f t="shared" si="0"/>
        <v>0</v>
      </c>
      <c r="K9" s="357">
        <f t="shared" si="0"/>
        <v>0</v>
      </c>
    </row>
    <row r="10" spans="1:11" s="73" customFormat="1" ht="26.4">
      <c r="A10" s="66">
        <v>5</v>
      </c>
      <c r="B10" s="98"/>
      <c r="C10" s="101" t="s">
        <v>294</v>
      </c>
      <c r="D10" s="10" t="s">
        <v>38</v>
      </c>
      <c r="E10" s="90">
        <v>65</v>
      </c>
      <c r="F10" s="8"/>
      <c r="G10" s="8"/>
      <c r="H10" s="7"/>
      <c r="I10" s="357">
        <f t="shared" si="1"/>
        <v>0</v>
      </c>
      <c r="J10" s="357">
        <f t="shared" si="0"/>
        <v>0</v>
      </c>
      <c r="K10" s="357">
        <f t="shared" si="0"/>
        <v>0</v>
      </c>
    </row>
    <row r="11" spans="1:11" s="73" customFormat="1" ht="39.6">
      <c r="A11" s="66">
        <v>6</v>
      </c>
      <c r="B11" s="98"/>
      <c r="C11" s="99" t="s">
        <v>229</v>
      </c>
      <c r="D11" s="10" t="s">
        <v>38</v>
      </c>
      <c r="E11" s="90">
        <v>65</v>
      </c>
      <c r="F11" s="8"/>
      <c r="G11" s="8"/>
      <c r="H11" s="7"/>
      <c r="I11" s="357">
        <f t="shared" si="1"/>
        <v>0</v>
      </c>
      <c r="J11" s="357">
        <f t="shared" si="0"/>
        <v>0</v>
      </c>
      <c r="K11" s="357">
        <f t="shared" si="0"/>
        <v>0</v>
      </c>
    </row>
    <row r="12" spans="1:11" s="73" customFormat="1" ht="26.4">
      <c r="A12" s="66">
        <v>7</v>
      </c>
      <c r="B12" s="98"/>
      <c r="C12" s="99" t="s">
        <v>166</v>
      </c>
      <c r="D12" s="10" t="s">
        <v>38</v>
      </c>
      <c r="E12" s="90">
        <v>65</v>
      </c>
      <c r="F12" s="8"/>
      <c r="G12" s="8"/>
      <c r="H12" s="7"/>
      <c r="I12" s="357">
        <f t="shared" si="1"/>
        <v>0</v>
      </c>
      <c r="J12" s="357">
        <f t="shared" si="0"/>
        <v>0</v>
      </c>
      <c r="K12" s="357">
        <f>$E12*H12</f>
        <v>0</v>
      </c>
    </row>
    <row r="13" spans="1:11" s="73" customFormat="1" ht="26.4">
      <c r="A13" s="66">
        <v>8</v>
      </c>
      <c r="B13" s="98"/>
      <c r="C13" s="99" t="s">
        <v>171</v>
      </c>
      <c r="D13" s="10" t="s">
        <v>31</v>
      </c>
      <c r="E13" s="90">
        <v>65</v>
      </c>
      <c r="F13" s="8"/>
      <c r="G13" s="8"/>
      <c r="H13" s="7"/>
      <c r="I13" s="357">
        <f t="shared" si="1"/>
        <v>0</v>
      </c>
      <c r="J13" s="357">
        <f t="shared" si="0"/>
        <v>0</v>
      </c>
      <c r="K13" s="357">
        <f t="shared" si="0"/>
        <v>0</v>
      </c>
    </row>
    <row r="14" spans="1:11" s="73" customFormat="1" ht="39.6">
      <c r="A14" s="66">
        <v>9</v>
      </c>
      <c r="B14" s="98"/>
      <c r="C14" s="101" t="s">
        <v>235</v>
      </c>
      <c r="D14" s="10" t="s">
        <v>38</v>
      </c>
      <c r="E14" s="90"/>
      <c r="F14" s="8"/>
      <c r="G14" s="8"/>
      <c r="H14" s="7"/>
      <c r="I14" s="357">
        <f t="shared" si="1"/>
        <v>0</v>
      </c>
      <c r="J14" s="357">
        <f t="shared" si="0"/>
        <v>0</v>
      </c>
      <c r="K14" s="357">
        <f t="shared" si="0"/>
        <v>0</v>
      </c>
    </row>
    <row r="15" spans="1:11" s="73" customFormat="1" ht="39.6">
      <c r="A15" s="66">
        <v>10</v>
      </c>
      <c r="B15" s="98"/>
      <c r="C15" s="99" t="s">
        <v>229</v>
      </c>
      <c r="D15" s="10" t="s">
        <v>38</v>
      </c>
      <c r="E15" s="90"/>
      <c r="F15" s="8"/>
      <c r="G15" s="8"/>
      <c r="H15" s="7"/>
      <c r="I15" s="357">
        <f t="shared" si="1"/>
        <v>0</v>
      </c>
      <c r="J15" s="357">
        <f t="shared" si="0"/>
        <v>0</v>
      </c>
      <c r="K15" s="357">
        <f t="shared" si="0"/>
        <v>0</v>
      </c>
    </row>
    <row r="16" spans="1:11" s="73" customFormat="1" ht="26.4">
      <c r="A16" s="66">
        <v>11</v>
      </c>
      <c r="B16" s="98"/>
      <c r="C16" s="99" t="s">
        <v>166</v>
      </c>
      <c r="D16" s="10" t="s">
        <v>38</v>
      </c>
      <c r="E16" s="90"/>
      <c r="F16" s="8"/>
      <c r="G16" s="8"/>
      <c r="H16" s="7"/>
      <c r="I16" s="357">
        <f t="shared" si="1"/>
        <v>0</v>
      </c>
      <c r="J16" s="357">
        <f t="shared" si="0"/>
        <v>0</v>
      </c>
      <c r="K16" s="357">
        <f t="shared" si="0"/>
        <v>0</v>
      </c>
    </row>
    <row r="17" spans="1:11" s="73" customFormat="1" ht="26.4">
      <c r="A17" s="66">
        <v>12</v>
      </c>
      <c r="B17" s="98"/>
      <c r="C17" s="99" t="s">
        <v>137</v>
      </c>
      <c r="D17" s="10" t="s">
        <v>31</v>
      </c>
      <c r="E17" s="90"/>
      <c r="F17" s="8"/>
      <c r="G17" s="8"/>
      <c r="H17" s="7"/>
      <c r="I17" s="357">
        <f t="shared" si="1"/>
        <v>0</v>
      </c>
      <c r="J17" s="357">
        <f t="shared" si="0"/>
        <v>0</v>
      </c>
      <c r="K17" s="357">
        <f t="shared" si="0"/>
        <v>0</v>
      </c>
    </row>
    <row r="18" spans="1:11" s="73" customFormat="1" ht="26.4">
      <c r="A18" s="66">
        <v>13</v>
      </c>
      <c r="B18" s="98"/>
      <c r="C18" s="101" t="s">
        <v>282</v>
      </c>
      <c r="D18" s="10" t="s">
        <v>38</v>
      </c>
      <c r="E18" s="90">
        <v>6</v>
      </c>
      <c r="F18" s="8"/>
      <c r="G18" s="8"/>
      <c r="H18" s="7"/>
      <c r="I18" s="357">
        <f t="shared" si="1"/>
        <v>0</v>
      </c>
      <c r="J18" s="357">
        <f t="shared" si="0"/>
        <v>0</v>
      </c>
      <c r="K18" s="357">
        <f t="shared" si="0"/>
        <v>0</v>
      </c>
    </row>
    <row r="19" spans="1:11" s="73" customFormat="1" ht="39.6">
      <c r="A19" s="66">
        <v>14</v>
      </c>
      <c r="B19" s="98"/>
      <c r="C19" s="99" t="s">
        <v>229</v>
      </c>
      <c r="D19" s="10" t="s">
        <v>38</v>
      </c>
      <c r="E19" s="90">
        <v>6</v>
      </c>
      <c r="F19" s="8"/>
      <c r="G19" s="8"/>
      <c r="H19" s="7"/>
      <c r="I19" s="357">
        <f t="shared" si="1"/>
        <v>0</v>
      </c>
      <c r="J19" s="357">
        <f t="shared" si="0"/>
        <v>0</v>
      </c>
      <c r="K19" s="357">
        <f t="shared" si="0"/>
        <v>0</v>
      </c>
    </row>
    <row r="20" spans="1:11" s="73" customFormat="1" ht="26.4">
      <c r="A20" s="66">
        <v>15</v>
      </c>
      <c r="B20" s="98"/>
      <c r="C20" s="99" t="s">
        <v>194</v>
      </c>
      <c r="D20" s="10" t="s">
        <v>38</v>
      </c>
      <c r="E20" s="90">
        <v>6</v>
      </c>
      <c r="F20" s="8"/>
      <c r="G20" s="8"/>
      <c r="H20" s="7"/>
      <c r="I20" s="357">
        <f t="shared" si="1"/>
        <v>0</v>
      </c>
      <c r="J20" s="357">
        <f t="shared" si="0"/>
        <v>0</v>
      </c>
      <c r="K20" s="357">
        <f t="shared" si="0"/>
        <v>0</v>
      </c>
    </row>
    <row r="21" spans="1:11" s="73" customFormat="1" ht="26.4">
      <c r="A21" s="66">
        <v>16</v>
      </c>
      <c r="B21" s="98"/>
      <c r="C21" s="99" t="s">
        <v>137</v>
      </c>
      <c r="D21" s="10" t="s">
        <v>31</v>
      </c>
      <c r="E21" s="90">
        <v>6</v>
      </c>
      <c r="F21" s="8"/>
      <c r="G21" s="8"/>
      <c r="H21" s="7"/>
      <c r="I21" s="357">
        <f t="shared" si="1"/>
        <v>0</v>
      </c>
      <c r="J21" s="357">
        <f t="shared" si="0"/>
        <v>0</v>
      </c>
      <c r="K21" s="357">
        <f t="shared" si="0"/>
        <v>0</v>
      </c>
    </row>
    <row r="22" spans="1:11" s="73" customFormat="1" ht="39.6">
      <c r="A22" s="66">
        <v>17</v>
      </c>
      <c r="B22" s="98"/>
      <c r="C22" s="101" t="s">
        <v>256</v>
      </c>
      <c r="D22" s="10" t="s">
        <v>38</v>
      </c>
      <c r="E22" s="90"/>
      <c r="F22" s="8"/>
      <c r="G22" s="8"/>
      <c r="H22" s="7"/>
      <c r="I22" s="357">
        <f t="shared" si="1"/>
        <v>0</v>
      </c>
      <c r="J22" s="357">
        <f t="shared" si="1"/>
        <v>0</v>
      </c>
      <c r="K22" s="357">
        <f t="shared" si="1"/>
        <v>0</v>
      </c>
    </row>
    <row r="23" spans="1:11" s="73" customFormat="1" ht="39.6">
      <c r="A23" s="66">
        <v>18</v>
      </c>
      <c r="B23" s="98"/>
      <c r="C23" s="99" t="s">
        <v>119</v>
      </c>
      <c r="D23" s="10" t="s">
        <v>38</v>
      </c>
      <c r="E23" s="90"/>
      <c r="F23" s="8"/>
      <c r="G23" s="8"/>
      <c r="H23" s="7"/>
      <c r="I23" s="357">
        <f t="shared" si="1"/>
        <v>0</v>
      </c>
      <c r="J23" s="357">
        <f t="shared" si="1"/>
        <v>0</v>
      </c>
      <c r="K23" s="357">
        <f t="shared" si="1"/>
        <v>0</v>
      </c>
    </row>
    <row r="24" spans="1:11" s="73" customFormat="1" ht="52.8">
      <c r="A24" s="66">
        <v>19</v>
      </c>
      <c r="B24" s="98"/>
      <c r="C24" s="99" t="s">
        <v>193</v>
      </c>
      <c r="D24" s="10" t="s">
        <v>38</v>
      </c>
      <c r="E24" s="90"/>
      <c r="F24" s="8"/>
      <c r="G24" s="8"/>
      <c r="H24" s="7"/>
      <c r="I24" s="357">
        <f t="shared" si="1"/>
        <v>0</v>
      </c>
      <c r="J24" s="357">
        <f t="shared" si="1"/>
        <v>0</v>
      </c>
      <c r="K24" s="357">
        <f t="shared" si="1"/>
        <v>0</v>
      </c>
    </row>
    <row r="25" spans="1:11" s="73" customFormat="1" ht="26.4">
      <c r="A25" s="66">
        <v>20</v>
      </c>
      <c r="B25" s="98"/>
      <c r="C25" s="99" t="s">
        <v>129</v>
      </c>
      <c r="D25" s="10" t="s">
        <v>31</v>
      </c>
      <c r="E25" s="90"/>
      <c r="F25" s="8"/>
      <c r="G25" s="8"/>
      <c r="H25" s="7"/>
      <c r="I25" s="357">
        <f t="shared" si="1"/>
        <v>0</v>
      </c>
      <c r="J25" s="357">
        <f t="shared" si="1"/>
        <v>0</v>
      </c>
      <c r="K25" s="357">
        <f t="shared" si="1"/>
        <v>0</v>
      </c>
    </row>
    <row r="26" spans="1:11" s="73" customFormat="1" ht="26.4">
      <c r="A26" s="66">
        <v>21</v>
      </c>
      <c r="B26" s="98"/>
      <c r="C26" s="100" t="s">
        <v>237</v>
      </c>
      <c r="D26" s="10" t="s">
        <v>38</v>
      </c>
      <c r="E26" s="90"/>
      <c r="F26" s="8"/>
      <c r="G26" s="8"/>
      <c r="H26" s="7"/>
      <c r="I26" s="357">
        <f t="shared" si="1"/>
        <v>0</v>
      </c>
      <c r="J26" s="357">
        <f t="shared" si="1"/>
        <v>0</v>
      </c>
      <c r="K26" s="357">
        <f t="shared" si="1"/>
        <v>0</v>
      </c>
    </row>
    <row r="27" spans="1:11" s="73" customFormat="1" ht="39.6">
      <c r="A27" s="66">
        <v>22</v>
      </c>
      <c r="B27" s="98"/>
      <c r="C27" s="99" t="s">
        <v>229</v>
      </c>
      <c r="D27" s="10" t="s">
        <v>38</v>
      </c>
      <c r="E27" s="90"/>
      <c r="F27" s="8"/>
      <c r="G27" s="8"/>
      <c r="H27" s="7"/>
      <c r="I27" s="357">
        <f t="shared" si="1"/>
        <v>0</v>
      </c>
      <c r="J27" s="357">
        <f t="shared" si="1"/>
        <v>0</v>
      </c>
      <c r="K27" s="357">
        <f t="shared" si="1"/>
        <v>0</v>
      </c>
    </row>
    <row r="28" spans="1:11" s="73" customFormat="1" ht="26.4">
      <c r="A28" s="66">
        <v>23</v>
      </c>
      <c r="B28" s="98"/>
      <c r="C28" s="99" t="s">
        <v>166</v>
      </c>
      <c r="D28" s="10" t="s">
        <v>38</v>
      </c>
      <c r="E28" s="90"/>
      <c r="F28" s="8"/>
      <c r="G28" s="8"/>
      <c r="H28" s="7"/>
      <c r="I28" s="357">
        <f t="shared" si="1"/>
        <v>0</v>
      </c>
      <c r="J28" s="357">
        <f t="shared" si="1"/>
        <v>0</v>
      </c>
      <c r="K28" s="357">
        <f t="shared" si="1"/>
        <v>0</v>
      </c>
    </row>
    <row r="29" spans="1:11" s="73" customFormat="1" ht="26.4">
      <c r="A29" s="66">
        <v>24</v>
      </c>
      <c r="B29" s="98"/>
      <c r="C29" s="99" t="s">
        <v>129</v>
      </c>
      <c r="D29" s="10" t="s">
        <v>31</v>
      </c>
      <c r="E29" s="90"/>
      <c r="F29" s="8"/>
      <c r="G29" s="8"/>
      <c r="H29" s="7"/>
      <c r="I29" s="357">
        <f t="shared" si="1"/>
        <v>0</v>
      </c>
      <c r="J29" s="357">
        <f t="shared" si="1"/>
        <v>0</v>
      </c>
      <c r="K29" s="357">
        <f t="shared" si="1"/>
        <v>0</v>
      </c>
    </row>
    <row r="30" spans="1:11" s="73" customFormat="1" ht="26.4">
      <c r="A30" s="66">
        <v>25</v>
      </c>
      <c r="B30" s="98"/>
      <c r="C30" s="100" t="s">
        <v>238</v>
      </c>
      <c r="D30" s="10" t="s">
        <v>38</v>
      </c>
      <c r="E30" s="90"/>
      <c r="F30" s="8"/>
      <c r="G30" s="8"/>
      <c r="H30" s="7"/>
      <c r="I30" s="357">
        <f t="shared" si="1"/>
        <v>0</v>
      </c>
      <c r="J30" s="357">
        <f t="shared" si="1"/>
        <v>0</v>
      </c>
      <c r="K30" s="357">
        <f t="shared" si="1"/>
        <v>0</v>
      </c>
    </row>
    <row r="31" spans="1:11" s="73" customFormat="1" ht="39.6">
      <c r="A31" s="66">
        <v>26</v>
      </c>
      <c r="B31" s="98"/>
      <c r="C31" s="99" t="s">
        <v>231</v>
      </c>
      <c r="D31" s="10" t="s">
        <v>38</v>
      </c>
      <c r="E31" s="90"/>
      <c r="F31" s="8"/>
      <c r="G31" s="8"/>
      <c r="H31" s="7"/>
      <c r="I31" s="357">
        <f t="shared" si="1"/>
        <v>0</v>
      </c>
      <c r="J31" s="357">
        <f t="shared" si="1"/>
        <v>0</v>
      </c>
      <c r="K31" s="357">
        <f t="shared" si="1"/>
        <v>0</v>
      </c>
    </row>
    <row r="32" spans="1:11" s="73" customFormat="1" ht="26.4">
      <c r="A32" s="66">
        <v>27</v>
      </c>
      <c r="B32" s="98"/>
      <c r="C32" s="99" t="s">
        <v>192</v>
      </c>
      <c r="D32" s="10" t="s">
        <v>38</v>
      </c>
      <c r="E32" s="90"/>
      <c r="F32" s="8"/>
      <c r="G32" s="8"/>
      <c r="H32" s="7"/>
      <c r="I32" s="357">
        <f t="shared" si="1"/>
        <v>0</v>
      </c>
      <c r="J32" s="357">
        <f t="shared" si="1"/>
        <v>0</v>
      </c>
      <c r="K32" s="357">
        <f t="shared" si="1"/>
        <v>0</v>
      </c>
    </row>
    <row r="33" spans="1:11" s="73" customFormat="1" ht="26.4">
      <c r="A33" s="66">
        <v>28</v>
      </c>
      <c r="B33" s="98"/>
      <c r="C33" s="99" t="s">
        <v>129</v>
      </c>
      <c r="D33" s="10" t="s">
        <v>31</v>
      </c>
      <c r="E33" s="90"/>
      <c r="F33" s="8"/>
      <c r="G33" s="8"/>
      <c r="H33" s="7"/>
      <c r="I33" s="357">
        <f t="shared" si="1"/>
        <v>0</v>
      </c>
      <c r="J33" s="357">
        <f t="shared" si="1"/>
        <v>0</v>
      </c>
      <c r="K33" s="357">
        <f t="shared" si="1"/>
        <v>0</v>
      </c>
    </row>
    <row r="34" spans="1:11" s="73" customFormat="1" ht="26.4">
      <c r="A34" s="66">
        <v>29</v>
      </c>
      <c r="B34" s="98"/>
      <c r="C34" s="100" t="s">
        <v>295</v>
      </c>
      <c r="D34" s="10" t="s">
        <v>38</v>
      </c>
      <c r="E34" s="90"/>
      <c r="F34" s="8"/>
      <c r="G34" s="8"/>
      <c r="H34" s="7"/>
      <c r="I34" s="357">
        <f t="shared" si="1"/>
        <v>0</v>
      </c>
      <c r="J34" s="357">
        <f t="shared" si="1"/>
        <v>0</v>
      </c>
      <c r="K34" s="357">
        <f t="shared" si="1"/>
        <v>0</v>
      </c>
    </row>
    <row r="35" spans="1:11" s="73" customFormat="1" ht="39.6">
      <c r="A35" s="66">
        <v>30</v>
      </c>
      <c r="B35" s="98"/>
      <c r="C35" s="99" t="s">
        <v>231</v>
      </c>
      <c r="D35" s="10" t="s">
        <v>38</v>
      </c>
      <c r="E35" s="90"/>
      <c r="F35" s="8"/>
      <c r="G35" s="8"/>
      <c r="H35" s="7"/>
      <c r="I35" s="357">
        <f t="shared" si="1"/>
        <v>0</v>
      </c>
      <c r="J35" s="357">
        <f t="shared" si="1"/>
        <v>0</v>
      </c>
      <c r="K35" s="357">
        <f t="shared" si="1"/>
        <v>0</v>
      </c>
    </row>
    <row r="36" spans="1:11" s="73" customFormat="1" ht="26.4">
      <c r="A36" s="66">
        <v>31</v>
      </c>
      <c r="B36" s="98"/>
      <c r="C36" s="99" t="s">
        <v>123</v>
      </c>
      <c r="D36" s="10" t="s">
        <v>38</v>
      </c>
      <c r="E36" s="90"/>
      <c r="F36" s="8"/>
      <c r="G36" s="8"/>
      <c r="H36" s="7"/>
      <c r="I36" s="357">
        <f t="shared" si="1"/>
        <v>0</v>
      </c>
      <c r="J36" s="357">
        <f t="shared" si="1"/>
        <v>0</v>
      </c>
      <c r="K36" s="357">
        <f t="shared" si="1"/>
        <v>0</v>
      </c>
    </row>
    <row r="37" spans="1:11" s="73" customFormat="1" ht="39.6">
      <c r="A37" s="66">
        <v>32</v>
      </c>
      <c r="B37" s="98"/>
      <c r="C37" s="99" t="s">
        <v>120</v>
      </c>
      <c r="D37" s="10" t="s">
        <v>31</v>
      </c>
      <c r="E37" s="90"/>
      <c r="F37" s="8"/>
      <c r="G37" s="8"/>
      <c r="H37" s="7"/>
      <c r="I37" s="357">
        <f t="shared" si="1"/>
        <v>0</v>
      </c>
      <c r="J37" s="357">
        <f t="shared" si="1"/>
        <v>0</v>
      </c>
      <c r="K37" s="357">
        <f t="shared" si="1"/>
        <v>0</v>
      </c>
    </row>
    <row r="38" spans="1:11" s="73" customFormat="1" ht="26.4">
      <c r="A38" s="66">
        <v>33</v>
      </c>
      <c r="B38" s="98"/>
      <c r="C38" s="100" t="s">
        <v>264</v>
      </c>
      <c r="D38" s="10" t="s">
        <v>38</v>
      </c>
      <c r="E38" s="90">
        <v>2</v>
      </c>
      <c r="F38" s="8"/>
      <c r="G38" s="8"/>
      <c r="H38" s="7"/>
      <c r="I38" s="357">
        <f t="shared" si="1"/>
        <v>0</v>
      </c>
      <c r="J38" s="357">
        <f t="shared" si="1"/>
        <v>0</v>
      </c>
      <c r="K38" s="357">
        <f t="shared" si="1"/>
        <v>0</v>
      </c>
    </row>
    <row r="39" spans="1:11" s="73" customFormat="1" ht="39.6">
      <c r="A39" s="66">
        <v>34</v>
      </c>
      <c r="B39" s="98"/>
      <c r="C39" s="99" t="s">
        <v>231</v>
      </c>
      <c r="D39" s="10" t="s">
        <v>38</v>
      </c>
      <c r="E39" s="90">
        <v>2</v>
      </c>
      <c r="F39" s="8"/>
      <c r="G39" s="8"/>
      <c r="H39" s="7"/>
      <c r="I39" s="357">
        <f t="shared" si="1"/>
        <v>0</v>
      </c>
      <c r="J39" s="357">
        <f t="shared" si="1"/>
        <v>0</v>
      </c>
      <c r="K39" s="357">
        <f t="shared" si="1"/>
        <v>0</v>
      </c>
    </row>
    <row r="40" spans="1:11" s="73" customFormat="1" ht="26.4">
      <c r="A40" s="66">
        <v>35</v>
      </c>
      <c r="B40" s="98"/>
      <c r="C40" s="99" t="s">
        <v>123</v>
      </c>
      <c r="D40" s="10" t="s">
        <v>38</v>
      </c>
      <c r="E40" s="90">
        <v>2</v>
      </c>
      <c r="F40" s="8"/>
      <c r="G40" s="8"/>
      <c r="H40" s="7"/>
      <c r="I40" s="357">
        <f t="shared" si="1"/>
        <v>0</v>
      </c>
      <c r="J40" s="357">
        <f t="shared" si="1"/>
        <v>0</v>
      </c>
      <c r="K40" s="357">
        <f t="shared" si="1"/>
        <v>0</v>
      </c>
    </row>
    <row r="41" spans="1:11" s="73" customFormat="1" ht="26.4">
      <c r="A41" s="66">
        <v>36</v>
      </c>
      <c r="B41" s="98"/>
      <c r="C41" s="99" t="s">
        <v>129</v>
      </c>
      <c r="D41" s="10" t="s">
        <v>31</v>
      </c>
      <c r="E41" s="90">
        <v>2</v>
      </c>
      <c r="F41" s="8"/>
      <c r="G41" s="8"/>
      <c r="H41" s="7"/>
      <c r="I41" s="357">
        <f t="shared" si="1"/>
        <v>0</v>
      </c>
      <c r="J41" s="357">
        <f t="shared" si="1"/>
        <v>0</v>
      </c>
      <c r="K41" s="357">
        <f t="shared" si="1"/>
        <v>0</v>
      </c>
    </row>
    <row r="42" spans="1:11" s="73" customFormat="1" ht="26.4">
      <c r="A42" s="66">
        <v>37</v>
      </c>
      <c r="B42" s="98"/>
      <c r="C42" s="100" t="s">
        <v>265</v>
      </c>
      <c r="D42" s="10" t="s">
        <v>38</v>
      </c>
      <c r="E42" s="90"/>
      <c r="F42" s="8"/>
      <c r="G42" s="8"/>
      <c r="H42" s="7"/>
      <c r="I42" s="357">
        <f t="shared" si="1"/>
        <v>0</v>
      </c>
      <c r="J42" s="357">
        <f t="shared" si="1"/>
        <v>0</v>
      </c>
      <c r="K42" s="357">
        <f t="shared" si="1"/>
        <v>0</v>
      </c>
    </row>
    <row r="43" spans="1:11" s="73" customFormat="1" ht="39.6">
      <c r="A43" s="66">
        <v>38</v>
      </c>
      <c r="B43" s="98"/>
      <c r="C43" s="99" t="s">
        <v>231</v>
      </c>
      <c r="D43" s="10" t="s">
        <v>38</v>
      </c>
      <c r="E43" s="90"/>
      <c r="F43" s="8"/>
      <c r="G43" s="8"/>
      <c r="H43" s="7"/>
      <c r="I43" s="357">
        <f t="shared" si="1"/>
        <v>0</v>
      </c>
      <c r="J43" s="357">
        <f t="shared" si="1"/>
        <v>0</v>
      </c>
      <c r="K43" s="357">
        <f t="shared" si="1"/>
        <v>0</v>
      </c>
    </row>
    <row r="44" spans="1:11" s="73" customFormat="1" ht="26.4">
      <c r="A44" s="66">
        <v>39</v>
      </c>
      <c r="B44" s="98"/>
      <c r="C44" s="99" t="s">
        <v>123</v>
      </c>
      <c r="D44" s="10" t="s">
        <v>38</v>
      </c>
      <c r="E44" s="90"/>
      <c r="F44" s="8"/>
      <c r="G44" s="8"/>
      <c r="H44" s="7"/>
      <c r="I44" s="357">
        <f t="shared" si="1"/>
        <v>0</v>
      </c>
      <c r="J44" s="357">
        <f t="shared" si="1"/>
        <v>0</v>
      </c>
      <c r="K44" s="357">
        <f t="shared" si="1"/>
        <v>0</v>
      </c>
    </row>
    <row r="45" spans="1:11" s="73" customFormat="1" ht="26.4">
      <c r="A45" s="66">
        <v>40</v>
      </c>
      <c r="B45" s="98"/>
      <c r="C45" s="99" t="s">
        <v>129</v>
      </c>
      <c r="D45" s="10" t="s">
        <v>31</v>
      </c>
      <c r="E45" s="90"/>
      <c r="F45" s="8"/>
      <c r="G45" s="8"/>
      <c r="H45" s="7"/>
      <c r="I45" s="357">
        <f t="shared" si="1"/>
        <v>0</v>
      </c>
      <c r="J45" s="357">
        <f t="shared" si="1"/>
        <v>0</v>
      </c>
      <c r="K45" s="357">
        <f t="shared" si="1"/>
        <v>0</v>
      </c>
    </row>
    <row r="46" spans="1:11" s="73" customFormat="1" ht="26.4">
      <c r="A46" s="66">
        <v>41</v>
      </c>
      <c r="B46" s="98"/>
      <c r="C46" s="100" t="s">
        <v>296</v>
      </c>
      <c r="D46" s="10" t="s">
        <v>38</v>
      </c>
      <c r="E46" s="90"/>
      <c r="F46" s="8"/>
      <c r="G46" s="8"/>
      <c r="H46" s="7"/>
      <c r="I46" s="357">
        <f t="shared" si="1"/>
        <v>0</v>
      </c>
      <c r="J46" s="357">
        <f t="shared" si="1"/>
        <v>0</v>
      </c>
      <c r="K46" s="357">
        <f t="shared" si="1"/>
        <v>0</v>
      </c>
    </row>
    <row r="47" spans="1:11" s="73" customFormat="1" ht="39.6">
      <c r="A47" s="66">
        <v>42</v>
      </c>
      <c r="B47" s="98"/>
      <c r="C47" s="99" t="s">
        <v>229</v>
      </c>
      <c r="D47" s="10" t="s">
        <v>38</v>
      </c>
      <c r="E47" s="90"/>
      <c r="F47" s="8"/>
      <c r="G47" s="8"/>
      <c r="H47" s="7"/>
      <c r="I47" s="357">
        <f t="shared" si="1"/>
        <v>0</v>
      </c>
      <c r="J47" s="357">
        <f t="shared" si="1"/>
        <v>0</v>
      </c>
      <c r="K47" s="357">
        <f t="shared" si="1"/>
        <v>0</v>
      </c>
    </row>
    <row r="48" spans="1:11" s="102" customFormat="1" ht="26.4">
      <c r="A48" s="66">
        <v>43</v>
      </c>
      <c r="B48" s="98"/>
      <c r="C48" s="99" t="s">
        <v>166</v>
      </c>
      <c r="D48" s="10" t="s">
        <v>38</v>
      </c>
      <c r="E48" s="90"/>
      <c r="F48" s="8"/>
      <c r="G48" s="8"/>
      <c r="H48" s="7"/>
      <c r="I48" s="357">
        <f t="shared" si="1"/>
        <v>0</v>
      </c>
      <c r="J48" s="357">
        <f t="shared" si="1"/>
        <v>0</v>
      </c>
      <c r="K48" s="357">
        <f t="shared" si="1"/>
        <v>0</v>
      </c>
    </row>
    <row r="49" spans="1:17" s="73" customFormat="1" ht="26.4">
      <c r="A49" s="66">
        <v>44</v>
      </c>
      <c r="B49" s="98"/>
      <c r="C49" s="99" t="s">
        <v>136</v>
      </c>
      <c r="D49" s="10" t="s">
        <v>31</v>
      </c>
      <c r="E49" s="90"/>
      <c r="F49" s="8"/>
      <c r="G49" s="8"/>
      <c r="H49" s="7"/>
      <c r="I49" s="357">
        <f t="shared" si="1"/>
        <v>0</v>
      </c>
      <c r="J49" s="357">
        <f t="shared" si="1"/>
        <v>0</v>
      </c>
      <c r="K49" s="357">
        <f t="shared" si="1"/>
        <v>0</v>
      </c>
    </row>
    <row r="50" spans="1:17" s="73" customFormat="1" ht="39.6">
      <c r="A50" s="66">
        <v>45</v>
      </c>
      <c r="B50" s="98"/>
      <c r="C50" s="100" t="s">
        <v>297</v>
      </c>
      <c r="D50" s="10" t="s">
        <v>38</v>
      </c>
      <c r="E50" s="90">
        <v>6</v>
      </c>
      <c r="F50" s="8"/>
      <c r="G50" s="8"/>
      <c r="H50" s="7"/>
      <c r="I50" s="357">
        <f t="shared" si="1"/>
        <v>0</v>
      </c>
      <c r="J50" s="357">
        <f t="shared" si="1"/>
        <v>0</v>
      </c>
      <c r="K50" s="357">
        <f t="shared" si="1"/>
        <v>0</v>
      </c>
    </row>
    <row r="51" spans="1:17" s="73" customFormat="1" ht="39.6">
      <c r="A51" s="66">
        <v>46</v>
      </c>
      <c r="B51" s="98"/>
      <c r="C51" s="99" t="s">
        <v>229</v>
      </c>
      <c r="D51" s="10" t="s">
        <v>38</v>
      </c>
      <c r="E51" s="90">
        <v>6</v>
      </c>
      <c r="F51" s="8"/>
      <c r="G51" s="8"/>
      <c r="H51" s="7"/>
      <c r="I51" s="357">
        <f t="shared" si="1"/>
        <v>0</v>
      </c>
      <c r="J51" s="357">
        <f t="shared" si="1"/>
        <v>0</v>
      </c>
      <c r="K51" s="357">
        <f t="shared" si="1"/>
        <v>0</v>
      </c>
    </row>
    <row r="52" spans="1:17" s="73" customFormat="1" ht="26.4">
      <c r="A52" s="66">
        <v>47</v>
      </c>
      <c r="B52" s="98"/>
      <c r="C52" s="99" t="s">
        <v>166</v>
      </c>
      <c r="D52" s="10" t="s">
        <v>38</v>
      </c>
      <c r="E52" s="90">
        <v>6</v>
      </c>
      <c r="F52" s="8"/>
      <c r="G52" s="8"/>
      <c r="H52" s="7"/>
      <c r="I52" s="357">
        <f t="shared" si="1"/>
        <v>0</v>
      </c>
      <c r="J52" s="357">
        <f t="shared" si="1"/>
        <v>0</v>
      </c>
      <c r="K52" s="357">
        <f t="shared" si="1"/>
        <v>0</v>
      </c>
    </row>
    <row r="53" spans="1:17" s="73" customFormat="1" ht="26.4">
      <c r="A53" s="66">
        <v>48</v>
      </c>
      <c r="B53" s="98"/>
      <c r="C53" s="99" t="s">
        <v>137</v>
      </c>
      <c r="D53" s="10" t="s">
        <v>31</v>
      </c>
      <c r="E53" s="90">
        <v>6</v>
      </c>
      <c r="F53" s="8"/>
      <c r="G53" s="8"/>
      <c r="H53" s="7"/>
      <c r="I53" s="357">
        <f t="shared" si="1"/>
        <v>0</v>
      </c>
      <c r="J53" s="357">
        <f t="shared" si="1"/>
        <v>0</v>
      </c>
      <c r="K53" s="357">
        <f t="shared" si="1"/>
        <v>0</v>
      </c>
      <c r="Q53" s="291"/>
    </row>
    <row r="54" spans="1:17" s="73" customFormat="1" ht="39.6">
      <c r="A54" s="66">
        <v>49</v>
      </c>
      <c r="B54" s="98"/>
      <c r="C54" s="100" t="s">
        <v>260</v>
      </c>
      <c r="D54" s="10" t="s">
        <v>38</v>
      </c>
      <c r="E54" s="90">
        <v>1</v>
      </c>
      <c r="F54" s="8"/>
      <c r="G54" s="8"/>
      <c r="H54" s="7"/>
      <c r="I54" s="357">
        <f t="shared" si="1"/>
        <v>0</v>
      </c>
      <c r="J54" s="357">
        <f t="shared" si="1"/>
        <v>0</v>
      </c>
      <c r="K54" s="357">
        <f t="shared" si="1"/>
        <v>0</v>
      </c>
    </row>
    <row r="55" spans="1:17" s="73" customFormat="1" ht="39.6">
      <c r="A55" s="66">
        <v>50</v>
      </c>
      <c r="B55" s="98"/>
      <c r="C55" s="99" t="s">
        <v>229</v>
      </c>
      <c r="D55" s="10" t="s">
        <v>38</v>
      </c>
      <c r="E55" s="90">
        <v>1</v>
      </c>
      <c r="F55" s="8"/>
      <c r="G55" s="8"/>
      <c r="H55" s="7"/>
      <c r="I55" s="357">
        <f t="shared" si="1"/>
        <v>0</v>
      </c>
      <c r="J55" s="357">
        <f t="shared" si="1"/>
        <v>0</v>
      </c>
      <c r="K55" s="357">
        <f t="shared" si="1"/>
        <v>0</v>
      </c>
    </row>
    <row r="56" spans="1:17" ht="39.6">
      <c r="A56" s="66">
        <v>51</v>
      </c>
      <c r="B56" s="98"/>
      <c r="C56" s="99" t="s">
        <v>121</v>
      </c>
      <c r="D56" s="10" t="s">
        <v>38</v>
      </c>
      <c r="E56" s="90">
        <v>1</v>
      </c>
      <c r="F56" s="8"/>
      <c r="G56" s="8"/>
      <c r="H56" s="7"/>
      <c r="I56" s="357">
        <f t="shared" si="1"/>
        <v>0</v>
      </c>
      <c r="J56" s="357">
        <f t="shared" si="1"/>
        <v>0</v>
      </c>
      <c r="K56" s="357">
        <f t="shared" si="1"/>
        <v>0</v>
      </c>
    </row>
    <row r="57" spans="1:17" ht="26.4">
      <c r="A57" s="66">
        <v>52</v>
      </c>
      <c r="B57" s="98"/>
      <c r="C57" s="99" t="s">
        <v>191</v>
      </c>
      <c r="D57" s="10" t="s">
        <v>31</v>
      </c>
      <c r="E57" s="90">
        <v>1</v>
      </c>
      <c r="F57" s="8"/>
      <c r="G57" s="8"/>
      <c r="H57" s="7"/>
      <c r="I57" s="357">
        <f t="shared" si="1"/>
        <v>0</v>
      </c>
      <c r="J57" s="357">
        <f t="shared" si="1"/>
        <v>0</v>
      </c>
      <c r="K57" s="357">
        <f t="shared" si="1"/>
        <v>0</v>
      </c>
    </row>
    <row r="58" spans="1:17" ht="26.4">
      <c r="A58" s="66">
        <v>53</v>
      </c>
      <c r="B58" s="98"/>
      <c r="C58" s="100" t="s">
        <v>298</v>
      </c>
      <c r="D58" s="10" t="s">
        <v>38</v>
      </c>
      <c r="E58" s="90"/>
      <c r="F58" s="8"/>
      <c r="G58" s="8"/>
      <c r="H58" s="7"/>
      <c r="I58" s="357">
        <f t="shared" si="1"/>
        <v>0</v>
      </c>
      <c r="J58" s="357">
        <f t="shared" si="1"/>
        <v>0</v>
      </c>
      <c r="K58" s="357">
        <f t="shared" si="1"/>
        <v>0</v>
      </c>
    </row>
    <row r="59" spans="1:17" s="102" customFormat="1" ht="39.6">
      <c r="A59" s="66">
        <v>54</v>
      </c>
      <c r="B59" s="98"/>
      <c r="C59" s="99" t="s">
        <v>229</v>
      </c>
      <c r="D59" s="10" t="s">
        <v>38</v>
      </c>
      <c r="E59" s="90"/>
      <c r="F59" s="8"/>
      <c r="G59" s="8"/>
      <c r="H59" s="7"/>
      <c r="I59" s="357">
        <f t="shared" si="1"/>
        <v>0</v>
      </c>
      <c r="J59" s="357">
        <f t="shared" si="1"/>
        <v>0</v>
      </c>
      <c r="K59" s="357">
        <f t="shared" si="1"/>
        <v>0</v>
      </c>
    </row>
    <row r="60" spans="1:17" s="102" customFormat="1" ht="39.6">
      <c r="A60" s="66">
        <v>55</v>
      </c>
      <c r="B60" s="98"/>
      <c r="C60" s="99" t="s">
        <v>121</v>
      </c>
      <c r="D60" s="10" t="s">
        <v>38</v>
      </c>
      <c r="E60" s="90"/>
      <c r="F60" s="8"/>
      <c r="G60" s="8"/>
      <c r="H60" s="7"/>
      <c r="I60" s="357">
        <f t="shared" si="1"/>
        <v>0</v>
      </c>
      <c r="J60" s="357">
        <f t="shared" si="1"/>
        <v>0</v>
      </c>
      <c r="K60" s="357">
        <f t="shared" si="1"/>
        <v>0</v>
      </c>
      <c r="Q60" s="291"/>
    </row>
    <row r="61" spans="1:17" s="102" customFormat="1" ht="39.6">
      <c r="A61" s="66">
        <v>56</v>
      </c>
      <c r="B61" s="98"/>
      <c r="C61" s="99" t="s">
        <v>120</v>
      </c>
      <c r="D61" s="10" t="s">
        <v>31</v>
      </c>
      <c r="E61" s="90"/>
      <c r="F61" s="8"/>
      <c r="G61" s="8"/>
      <c r="H61" s="7"/>
      <c r="I61" s="357">
        <f t="shared" si="1"/>
        <v>0</v>
      </c>
      <c r="J61" s="357">
        <f t="shared" si="1"/>
        <v>0</v>
      </c>
      <c r="K61" s="357">
        <f t="shared" si="1"/>
        <v>0</v>
      </c>
      <c r="Q61" s="291"/>
    </row>
    <row r="62" spans="1:17" s="102" customFormat="1" ht="39.6">
      <c r="A62" s="66">
        <v>57</v>
      </c>
      <c r="B62" s="98"/>
      <c r="C62" s="100" t="s">
        <v>243</v>
      </c>
      <c r="D62" s="10" t="s">
        <v>38</v>
      </c>
      <c r="E62" s="90"/>
      <c r="F62" s="8"/>
      <c r="G62" s="8"/>
      <c r="H62" s="7"/>
      <c r="I62" s="357">
        <f t="shared" si="1"/>
        <v>0</v>
      </c>
      <c r="J62" s="357">
        <f t="shared" si="1"/>
        <v>0</v>
      </c>
      <c r="K62" s="357">
        <f t="shared" si="1"/>
        <v>0</v>
      </c>
    </row>
    <row r="63" spans="1:17" s="102" customFormat="1" ht="39.6">
      <c r="A63" s="66">
        <v>58</v>
      </c>
      <c r="B63" s="98"/>
      <c r="C63" s="99" t="s">
        <v>229</v>
      </c>
      <c r="D63" s="10" t="s">
        <v>38</v>
      </c>
      <c r="E63" s="90"/>
      <c r="F63" s="8"/>
      <c r="G63" s="8"/>
      <c r="H63" s="7"/>
      <c r="I63" s="357">
        <f t="shared" si="1"/>
        <v>0</v>
      </c>
      <c r="J63" s="357">
        <f t="shared" si="1"/>
        <v>0</v>
      </c>
      <c r="K63" s="357">
        <f t="shared" si="1"/>
        <v>0</v>
      </c>
    </row>
    <row r="64" spans="1:17" s="102" customFormat="1" ht="39.6">
      <c r="A64" s="66">
        <v>59</v>
      </c>
      <c r="B64" s="98"/>
      <c r="C64" s="100" t="s">
        <v>244</v>
      </c>
      <c r="D64" s="10" t="s">
        <v>38</v>
      </c>
      <c r="E64" s="90"/>
      <c r="F64" s="8"/>
      <c r="G64" s="8"/>
      <c r="H64" s="7"/>
      <c r="I64" s="357">
        <f t="shared" si="1"/>
        <v>0</v>
      </c>
      <c r="J64" s="357">
        <f t="shared" si="1"/>
        <v>0</v>
      </c>
      <c r="K64" s="357">
        <f t="shared" si="1"/>
        <v>0</v>
      </c>
    </row>
    <row r="65" spans="1:11" s="102" customFormat="1" ht="39.6">
      <c r="A65" s="66">
        <v>60</v>
      </c>
      <c r="B65" s="98"/>
      <c r="C65" s="100" t="s">
        <v>268</v>
      </c>
      <c r="D65" s="10" t="s">
        <v>38</v>
      </c>
      <c r="E65" s="90"/>
      <c r="F65" s="8"/>
      <c r="G65" s="8"/>
      <c r="H65" s="7"/>
      <c r="I65" s="357">
        <f t="shared" si="1"/>
        <v>0</v>
      </c>
      <c r="J65" s="357">
        <f t="shared" si="1"/>
        <v>0</v>
      </c>
      <c r="K65" s="357">
        <f t="shared" si="1"/>
        <v>0</v>
      </c>
    </row>
    <row r="66" spans="1:11" s="102" customFormat="1" ht="26.4">
      <c r="A66" s="66">
        <v>61</v>
      </c>
      <c r="B66" s="98"/>
      <c r="C66" s="100" t="s">
        <v>269</v>
      </c>
      <c r="D66" s="10" t="s">
        <v>38</v>
      </c>
      <c r="E66" s="90">
        <v>21</v>
      </c>
      <c r="F66" s="8"/>
      <c r="G66" s="8"/>
      <c r="H66" s="7"/>
      <c r="I66" s="357">
        <f t="shared" si="1"/>
        <v>0</v>
      </c>
      <c r="J66" s="357">
        <f t="shared" si="1"/>
        <v>0</v>
      </c>
      <c r="K66" s="357">
        <f t="shared" si="1"/>
        <v>0</v>
      </c>
    </row>
    <row r="67" spans="1:11" ht="39.6">
      <c r="A67" s="66">
        <v>62</v>
      </c>
      <c r="B67" s="98"/>
      <c r="C67" s="99" t="s">
        <v>229</v>
      </c>
      <c r="D67" s="10" t="s">
        <v>38</v>
      </c>
      <c r="E67" s="90">
        <v>21</v>
      </c>
      <c r="F67" s="8"/>
      <c r="G67" s="8"/>
      <c r="H67" s="7"/>
      <c r="I67" s="357">
        <f t="shared" si="1"/>
        <v>0</v>
      </c>
      <c r="J67" s="357">
        <f t="shared" si="1"/>
        <v>0</v>
      </c>
      <c r="K67" s="357">
        <f t="shared" si="1"/>
        <v>0</v>
      </c>
    </row>
    <row r="68" spans="1:11" ht="39.6">
      <c r="A68" s="66">
        <v>63</v>
      </c>
      <c r="B68" s="98"/>
      <c r="C68" s="99" t="s">
        <v>133</v>
      </c>
      <c r="D68" s="10" t="s">
        <v>38</v>
      </c>
      <c r="E68" s="90">
        <v>21</v>
      </c>
      <c r="F68" s="8"/>
      <c r="G68" s="8"/>
      <c r="H68" s="7"/>
      <c r="I68" s="357">
        <f t="shared" si="1"/>
        <v>0</v>
      </c>
      <c r="J68" s="357">
        <f t="shared" si="1"/>
        <v>0</v>
      </c>
      <c r="K68" s="357">
        <f t="shared" si="1"/>
        <v>0</v>
      </c>
    </row>
    <row r="69" spans="1:11" s="102" customFormat="1" ht="39.6">
      <c r="A69" s="66">
        <v>64</v>
      </c>
      <c r="B69" s="98"/>
      <c r="C69" s="99" t="s">
        <v>120</v>
      </c>
      <c r="D69" s="10" t="s">
        <v>31</v>
      </c>
      <c r="E69" s="90">
        <v>21</v>
      </c>
      <c r="F69" s="8"/>
      <c r="G69" s="8"/>
      <c r="H69" s="7"/>
      <c r="I69" s="357">
        <f t="shared" si="1"/>
        <v>0</v>
      </c>
      <c r="J69" s="357">
        <f t="shared" si="1"/>
        <v>0</v>
      </c>
      <c r="K69" s="357">
        <f t="shared" si="1"/>
        <v>0</v>
      </c>
    </row>
    <row r="70" spans="1:11" s="102" customFormat="1" ht="66">
      <c r="A70" s="66">
        <v>65</v>
      </c>
      <c r="B70" s="98"/>
      <c r="C70" s="100" t="s">
        <v>299</v>
      </c>
      <c r="D70" s="10" t="s">
        <v>38</v>
      </c>
      <c r="E70" s="90">
        <v>57</v>
      </c>
      <c r="F70" s="8"/>
      <c r="G70" s="8"/>
      <c r="H70" s="7"/>
      <c r="I70" s="357">
        <f t="shared" si="1"/>
        <v>0</v>
      </c>
      <c r="J70" s="357">
        <f t="shared" si="1"/>
        <v>0</v>
      </c>
      <c r="K70" s="357">
        <f t="shared" si="1"/>
        <v>0</v>
      </c>
    </row>
    <row r="71" spans="1:11" s="102" customFormat="1" ht="39.6">
      <c r="A71" s="66">
        <v>66</v>
      </c>
      <c r="B71" s="98"/>
      <c r="C71" s="99" t="s">
        <v>116</v>
      </c>
      <c r="D71" s="10" t="s">
        <v>38</v>
      </c>
      <c r="E71" s="90">
        <v>57</v>
      </c>
      <c r="F71" s="8"/>
      <c r="G71" s="8"/>
      <c r="H71" s="7"/>
      <c r="I71" s="357">
        <f t="shared" ref="I71:K135" si="2">$E71*F71</f>
        <v>0</v>
      </c>
      <c r="J71" s="357">
        <f t="shared" si="2"/>
        <v>0</v>
      </c>
      <c r="K71" s="357">
        <f t="shared" si="2"/>
        <v>0</v>
      </c>
    </row>
    <row r="72" spans="1:11" s="102" customFormat="1" ht="26.4">
      <c r="A72" s="66">
        <v>67</v>
      </c>
      <c r="B72" s="98"/>
      <c r="C72" s="99" t="s">
        <v>134</v>
      </c>
      <c r="D72" s="10" t="s">
        <v>31</v>
      </c>
      <c r="E72" s="90">
        <v>57</v>
      </c>
      <c r="F72" s="8"/>
      <c r="G72" s="8"/>
      <c r="H72" s="7"/>
      <c r="I72" s="357">
        <f t="shared" si="2"/>
        <v>0</v>
      </c>
      <c r="J72" s="357">
        <f t="shared" si="2"/>
        <v>0</v>
      </c>
      <c r="K72" s="357">
        <f t="shared" si="2"/>
        <v>0</v>
      </c>
    </row>
    <row r="73" spans="1:11" ht="26.4">
      <c r="A73" s="66">
        <v>68</v>
      </c>
      <c r="B73" s="98"/>
      <c r="C73" s="100" t="s">
        <v>271</v>
      </c>
      <c r="D73" s="10" t="s">
        <v>38</v>
      </c>
      <c r="E73" s="90">
        <v>4</v>
      </c>
      <c r="F73" s="8"/>
      <c r="G73" s="8"/>
      <c r="H73" s="7"/>
      <c r="I73" s="357">
        <f t="shared" si="2"/>
        <v>0</v>
      </c>
      <c r="J73" s="357">
        <f t="shared" si="2"/>
        <v>0</v>
      </c>
      <c r="K73" s="357">
        <f t="shared" si="2"/>
        <v>0</v>
      </c>
    </row>
    <row r="74" spans="1:11" ht="39.6">
      <c r="A74" s="66">
        <v>69</v>
      </c>
      <c r="B74" s="98"/>
      <c r="C74" s="99" t="s">
        <v>229</v>
      </c>
      <c r="D74" s="10" t="s">
        <v>38</v>
      </c>
      <c r="E74" s="90">
        <v>4</v>
      </c>
      <c r="F74" s="8"/>
      <c r="G74" s="8"/>
      <c r="H74" s="7"/>
      <c r="I74" s="357">
        <f t="shared" si="2"/>
        <v>0</v>
      </c>
      <c r="J74" s="357">
        <f t="shared" si="2"/>
        <v>0</v>
      </c>
      <c r="K74" s="357">
        <f t="shared" si="2"/>
        <v>0</v>
      </c>
    </row>
    <row r="75" spans="1:11" ht="39.6">
      <c r="A75" s="66">
        <v>70</v>
      </c>
      <c r="B75" s="98"/>
      <c r="C75" s="99" t="s">
        <v>121</v>
      </c>
      <c r="D75" s="10" t="s">
        <v>38</v>
      </c>
      <c r="E75" s="90">
        <v>4</v>
      </c>
      <c r="F75" s="8"/>
      <c r="G75" s="8"/>
      <c r="H75" s="7"/>
      <c r="I75" s="357">
        <f t="shared" si="2"/>
        <v>0</v>
      </c>
      <c r="J75" s="357">
        <f t="shared" si="2"/>
        <v>0</v>
      </c>
      <c r="K75" s="357">
        <f t="shared" si="2"/>
        <v>0</v>
      </c>
    </row>
    <row r="76" spans="1:11" ht="26.4">
      <c r="A76" s="66">
        <v>71</v>
      </c>
      <c r="B76" s="98"/>
      <c r="C76" s="99" t="s">
        <v>137</v>
      </c>
      <c r="D76" s="10" t="s">
        <v>31</v>
      </c>
      <c r="E76" s="90">
        <v>4</v>
      </c>
      <c r="F76" s="8"/>
      <c r="G76" s="8"/>
      <c r="H76" s="7"/>
      <c r="I76" s="357">
        <f t="shared" si="2"/>
        <v>0</v>
      </c>
      <c r="J76" s="357">
        <f t="shared" si="2"/>
        <v>0</v>
      </c>
      <c r="K76" s="357">
        <f t="shared" si="2"/>
        <v>0</v>
      </c>
    </row>
    <row r="77" spans="1:11" ht="39.6">
      <c r="A77" s="66">
        <v>72</v>
      </c>
      <c r="B77" s="98"/>
      <c r="C77" s="101" t="s">
        <v>286</v>
      </c>
      <c r="D77" s="10" t="s">
        <v>38</v>
      </c>
      <c r="E77" s="90"/>
      <c r="F77" s="8"/>
      <c r="G77" s="8"/>
      <c r="H77" s="7"/>
      <c r="I77" s="357">
        <f t="shared" si="2"/>
        <v>0</v>
      </c>
      <c r="J77" s="357">
        <f t="shared" si="2"/>
        <v>0</v>
      </c>
      <c r="K77" s="357">
        <f t="shared" si="2"/>
        <v>0</v>
      </c>
    </row>
    <row r="78" spans="1:11" ht="39.6">
      <c r="A78" s="66">
        <v>73</v>
      </c>
      <c r="B78" s="98"/>
      <c r="C78" s="101" t="s">
        <v>287</v>
      </c>
      <c r="D78" s="10" t="s">
        <v>38</v>
      </c>
      <c r="E78" s="90"/>
      <c r="F78" s="8"/>
      <c r="G78" s="8"/>
      <c r="H78" s="7"/>
      <c r="I78" s="357">
        <f t="shared" si="2"/>
        <v>0</v>
      </c>
      <c r="J78" s="357">
        <f t="shared" si="2"/>
        <v>0</v>
      </c>
      <c r="K78" s="357">
        <f t="shared" si="2"/>
        <v>0</v>
      </c>
    </row>
    <row r="79" spans="1:11" ht="26.4">
      <c r="A79" s="66">
        <v>74</v>
      </c>
      <c r="B79" s="98"/>
      <c r="C79" s="104" t="s">
        <v>300</v>
      </c>
      <c r="D79" s="10" t="s">
        <v>38</v>
      </c>
      <c r="E79" s="90"/>
      <c r="F79" s="8"/>
      <c r="G79" s="8"/>
      <c r="H79" s="7"/>
      <c r="I79" s="357">
        <f t="shared" si="2"/>
        <v>0</v>
      </c>
      <c r="J79" s="357">
        <f t="shared" si="2"/>
        <v>0</v>
      </c>
      <c r="K79" s="357">
        <f t="shared" si="2"/>
        <v>0</v>
      </c>
    </row>
    <row r="80" spans="1:11" ht="39.6">
      <c r="A80" s="66">
        <v>75</v>
      </c>
      <c r="B80" s="98"/>
      <c r="C80" s="104" t="s">
        <v>301</v>
      </c>
      <c r="D80" s="10" t="s">
        <v>38</v>
      </c>
      <c r="E80" s="90"/>
      <c r="F80" s="8"/>
      <c r="G80" s="8"/>
      <c r="H80" s="7"/>
      <c r="I80" s="357">
        <f t="shared" si="2"/>
        <v>0</v>
      </c>
      <c r="J80" s="357">
        <f t="shared" si="2"/>
        <v>0</v>
      </c>
      <c r="K80" s="357">
        <f t="shared" si="2"/>
        <v>0</v>
      </c>
    </row>
    <row r="81" spans="1:11" ht="39.6">
      <c r="A81" s="66">
        <v>76</v>
      </c>
      <c r="B81" s="98"/>
      <c r="C81" s="104" t="s">
        <v>274</v>
      </c>
      <c r="D81" s="10" t="s">
        <v>38</v>
      </c>
      <c r="E81" s="90"/>
      <c r="F81" s="8"/>
      <c r="G81" s="8"/>
      <c r="H81" s="7"/>
      <c r="I81" s="357">
        <f t="shared" si="2"/>
        <v>0</v>
      </c>
      <c r="J81" s="357">
        <f t="shared" si="2"/>
        <v>0</v>
      </c>
      <c r="K81" s="357">
        <f t="shared" si="2"/>
        <v>0</v>
      </c>
    </row>
    <row r="82" spans="1:11" ht="26.4">
      <c r="A82" s="66">
        <v>77</v>
      </c>
      <c r="B82" s="98"/>
      <c r="C82" s="104" t="s">
        <v>302</v>
      </c>
      <c r="D82" s="10" t="s">
        <v>38</v>
      </c>
      <c r="E82" s="92"/>
      <c r="F82" s="8"/>
      <c r="G82" s="8"/>
      <c r="H82" s="7"/>
      <c r="I82" s="357">
        <f t="shared" si="2"/>
        <v>0</v>
      </c>
      <c r="J82" s="357">
        <f t="shared" si="2"/>
        <v>0</v>
      </c>
      <c r="K82" s="357">
        <f t="shared" si="2"/>
        <v>0</v>
      </c>
    </row>
    <row r="83" spans="1:11" ht="52.8">
      <c r="A83" s="66">
        <v>78</v>
      </c>
      <c r="B83" s="98"/>
      <c r="C83" s="99" t="s">
        <v>278</v>
      </c>
      <c r="D83" s="10" t="s">
        <v>38</v>
      </c>
      <c r="E83" s="90">
        <v>6</v>
      </c>
      <c r="F83" s="8"/>
      <c r="G83" s="8"/>
      <c r="H83" s="7"/>
      <c r="I83" s="357">
        <f t="shared" si="2"/>
        <v>0</v>
      </c>
      <c r="J83" s="357">
        <f t="shared" si="2"/>
        <v>0</v>
      </c>
      <c r="K83" s="357">
        <f t="shared" si="2"/>
        <v>0</v>
      </c>
    </row>
    <row r="84" spans="1:11" ht="52.8">
      <c r="A84" s="66">
        <v>79</v>
      </c>
      <c r="B84" s="98"/>
      <c r="C84" s="99" t="s">
        <v>303</v>
      </c>
      <c r="D84" s="10" t="s">
        <v>38</v>
      </c>
      <c r="E84" s="90">
        <v>80</v>
      </c>
      <c r="F84" s="8"/>
      <c r="G84" s="8"/>
      <c r="H84" s="7"/>
      <c r="I84" s="357">
        <f t="shared" si="2"/>
        <v>0</v>
      </c>
      <c r="J84" s="357">
        <f t="shared" si="2"/>
        <v>0</v>
      </c>
      <c r="K84" s="357">
        <f t="shared" si="2"/>
        <v>0</v>
      </c>
    </row>
    <row r="85" spans="1:11">
      <c r="A85" s="66">
        <v>80</v>
      </c>
      <c r="B85" s="98"/>
      <c r="C85" s="104" t="s">
        <v>254</v>
      </c>
      <c r="D85" s="10" t="s">
        <v>31</v>
      </c>
      <c r="E85" s="90"/>
      <c r="F85" s="8"/>
      <c r="G85" s="8"/>
      <c r="H85" s="7"/>
      <c r="I85" s="357">
        <f t="shared" si="2"/>
        <v>0</v>
      </c>
      <c r="J85" s="357">
        <f t="shared" si="2"/>
        <v>0</v>
      </c>
      <c r="K85" s="357">
        <f t="shared" si="2"/>
        <v>0</v>
      </c>
    </row>
    <row r="86" spans="1:11" ht="26.4">
      <c r="A86" s="66">
        <v>81</v>
      </c>
      <c r="B86" s="98"/>
      <c r="C86" s="104" t="s">
        <v>114</v>
      </c>
      <c r="D86" s="10" t="s">
        <v>31</v>
      </c>
      <c r="E86" s="90"/>
      <c r="F86" s="8"/>
      <c r="G86" s="8"/>
      <c r="H86" s="7"/>
      <c r="I86" s="357">
        <f t="shared" si="2"/>
        <v>0</v>
      </c>
      <c r="J86" s="357">
        <f t="shared" si="2"/>
        <v>0</v>
      </c>
      <c r="K86" s="357">
        <f t="shared" si="2"/>
        <v>0</v>
      </c>
    </row>
    <row r="87" spans="1:11">
      <c r="A87" s="348">
        <v>82</v>
      </c>
      <c r="B87" s="349"/>
      <c r="C87" s="425" t="s">
        <v>113</v>
      </c>
      <c r="D87" s="426"/>
      <c r="E87" s="426"/>
      <c r="F87" s="426"/>
      <c r="G87" s="426"/>
      <c r="H87" s="427"/>
      <c r="I87" s="360"/>
      <c r="J87" s="360"/>
      <c r="K87" s="360"/>
    </row>
    <row r="88" spans="1:11">
      <c r="A88" s="66">
        <v>83</v>
      </c>
      <c r="B88" s="98"/>
      <c r="C88" s="104" t="s">
        <v>112</v>
      </c>
      <c r="D88" s="10" t="s">
        <v>108</v>
      </c>
      <c r="E88" s="90">
        <f>0.1*(E73+E66+E54+E46+E42+E38+E34+E30+E26+E22+E18+E14+E10+E6+O87)</f>
        <v>11.100000000000001</v>
      </c>
      <c r="F88" s="8"/>
      <c r="G88" s="8"/>
      <c r="H88" s="7"/>
      <c r="I88" s="357">
        <f t="shared" si="2"/>
        <v>0</v>
      </c>
      <c r="J88" s="357">
        <f t="shared" si="2"/>
        <v>0</v>
      </c>
      <c r="K88" s="357">
        <f t="shared" si="2"/>
        <v>0</v>
      </c>
    </row>
    <row r="89" spans="1:11">
      <c r="A89" s="66">
        <v>84</v>
      </c>
      <c r="B89" s="98"/>
      <c r="C89" s="104" t="s">
        <v>111</v>
      </c>
      <c r="D89" s="10" t="s">
        <v>108</v>
      </c>
      <c r="E89" s="90">
        <f>0.5*E88</f>
        <v>5.5500000000000007</v>
      </c>
      <c r="F89" s="8"/>
      <c r="G89" s="8"/>
      <c r="H89" s="7"/>
      <c r="I89" s="357">
        <f t="shared" si="2"/>
        <v>0</v>
      </c>
      <c r="J89" s="357">
        <f t="shared" si="2"/>
        <v>0</v>
      </c>
      <c r="K89" s="357">
        <f t="shared" si="2"/>
        <v>0</v>
      </c>
    </row>
    <row r="90" spans="1:11" ht="26.4">
      <c r="A90" s="66">
        <v>85</v>
      </c>
      <c r="B90" s="98"/>
      <c r="C90" s="104" t="s">
        <v>110</v>
      </c>
      <c r="D90" s="10" t="s">
        <v>104</v>
      </c>
      <c r="E90" s="90">
        <v>1</v>
      </c>
      <c r="F90" s="8"/>
      <c r="G90" s="8"/>
      <c r="H90" s="7"/>
      <c r="I90" s="357">
        <f t="shared" si="2"/>
        <v>0</v>
      </c>
      <c r="J90" s="357">
        <f t="shared" si="2"/>
        <v>0</v>
      </c>
      <c r="K90" s="357">
        <f t="shared" si="2"/>
        <v>0</v>
      </c>
    </row>
    <row r="91" spans="1:11">
      <c r="A91" s="66">
        <v>86</v>
      </c>
      <c r="B91" s="98"/>
      <c r="C91" s="104" t="s">
        <v>109</v>
      </c>
      <c r="D91" s="10" t="s">
        <v>108</v>
      </c>
      <c r="E91" s="90">
        <f>0.3*E88</f>
        <v>3.3300000000000005</v>
      </c>
      <c r="F91" s="8"/>
      <c r="G91" s="8"/>
      <c r="H91" s="7"/>
      <c r="I91" s="357">
        <f t="shared" si="2"/>
        <v>0</v>
      </c>
      <c r="J91" s="357">
        <f t="shared" si="2"/>
        <v>0</v>
      </c>
      <c r="K91" s="357">
        <f t="shared" si="2"/>
        <v>0</v>
      </c>
    </row>
    <row r="92" spans="1:11">
      <c r="A92" s="66">
        <v>87</v>
      </c>
      <c r="B92" s="98"/>
      <c r="C92" s="104" t="s">
        <v>132</v>
      </c>
      <c r="D92" s="10" t="s">
        <v>38</v>
      </c>
      <c r="E92" s="90">
        <v>1</v>
      </c>
      <c r="F92" s="8"/>
      <c r="G92" s="8"/>
      <c r="H92" s="7"/>
      <c r="I92" s="357">
        <f t="shared" si="2"/>
        <v>0</v>
      </c>
      <c r="J92" s="357">
        <f t="shared" si="2"/>
        <v>0</v>
      </c>
      <c r="K92" s="357">
        <f t="shared" si="2"/>
        <v>0</v>
      </c>
    </row>
    <row r="93" spans="1:11">
      <c r="A93" s="66">
        <v>88</v>
      </c>
      <c r="B93" s="98"/>
      <c r="C93" s="101" t="s">
        <v>131</v>
      </c>
      <c r="D93" s="10" t="s">
        <v>38</v>
      </c>
      <c r="E93" s="90">
        <v>1</v>
      </c>
      <c r="F93" s="8"/>
      <c r="G93" s="8"/>
      <c r="H93" s="7"/>
      <c r="I93" s="357">
        <f t="shared" si="2"/>
        <v>0</v>
      </c>
      <c r="J93" s="357">
        <f t="shared" si="2"/>
        <v>0</v>
      </c>
      <c r="K93" s="357">
        <f t="shared" si="2"/>
        <v>0</v>
      </c>
    </row>
    <row r="94" spans="1:11">
      <c r="A94" s="66">
        <v>89</v>
      </c>
      <c r="B94" s="98"/>
      <c r="C94" s="104" t="s">
        <v>107</v>
      </c>
      <c r="D94" s="10" t="s">
        <v>96</v>
      </c>
      <c r="E94" s="90">
        <v>3</v>
      </c>
      <c r="F94" s="8"/>
      <c r="G94" s="8"/>
      <c r="H94" s="7"/>
      <c r="I94" s="357">
        <f t="shared" si="2"/>
        <v>0</v>
      </c>
      <c r="J94" s="357">
        <f t="shared" si="2"/>
        <v>0</v>
      </c>
      <c r="K94" s="357">
        <f t="shared" si="2"/>
        <v>0</v>
      </c>
    </row>
    <row r="95" spans="1:11" ht="26.4">
      <c r="A95" s="66">
        <v>90</v>
      </c>
      <c r="B95" s="98"/>
      <c r="C95" s="104" t="s">
        <v>106</v>
      </c>
      <c r="D95" s="105">
        <v>0.03</v>
      </c>
      <c r="E95" s="92"/>
      <c r="F95" s="8"/>
      <c r="G95" s="8"/>
      <c r="H95" s="7"/>
      <c r="I95" s="357">
        <f t="shared" si="2"/>
        <v>0</v>
      </c>
      <c r="J95" s="357">
        <f t="shared" si="2"/>
        <v>0</v>
      </c>
      <c r="K95" s="357">
        <f t="shared" si="2"/>
        <v>0</v>
      </c>
    </row>
    <row r="96" spans="1:11">
      <c r="A96" s="66">
        <v>91</v>
      </c>
      <c r="B96" s="98"/>
      <c r="C96" s="104" t="s">
        <v>105</v>
      </c>
      <c r="D96" s="109" t="s">
        <v>104</v>
      </c>
      <c r="E96" s="90">
        <v>1</v>
      </c>
      <c r="F96" s="8"/>
      <c r="G96" s="74"/>
      <c r="H96" s="7"/>
      <c r="I96" s="357">
        <f t="shared" si="2"/>
        <v>0</v>
      </c>
      <c r="J96" s="357">
        <f t="shared" si="2"/>
        <v>0</v>
      </c>
      <c r="K96" s="357">
        <f t="shared" si="2"/>
        <v>0</v>
      </c>
    </row>
    <row r="97" spans="1:11">
      <c r="A97" s="66">
        <v>92</v>
      </c>
      <c r="B97" s="98"/>
      <c r="C97" s="104" t="s">
        <v>103</v>
      </c>
      <c r="D97" s="10" t="s">
        <v>102</v>
      </c>
      <c r="E97" s="90">
        <v>1</v>
      </c>
      <c r="F97" s="8"/>
      <c r="G97" s="8"/>
      <c r="H97" s="7"/>
      <c r="I97" s="357">
        <f t="shared" si="2"/>
        <v>0</v>
      </c>
      <c r="J97" s="357">
        <f t="shared" si="2"/>
        <v>0</v>
      </c>
      <c r="K97" s="357">
        <f t="shared" si="2"/>
        <v>0</v>
      </c>
    </row>
    <row r="98" spans="1:11">
      <c r="A98" s="66">
        <v>93</v>
      </c>
      <c r="B98" s="98"/>
      <c r="C98" s="104" t="s">
        <v>101</v>
      </c>
      <c r="D98" s="10" t="s">
        <v>96</v>
      </c>
      <c r="E98" s="90">
        <v>10</v>
      </c>
      <c r="F98" s="8"/>
      <c r="G98" s="8"/>
      <c r="H98" s="7"/>
      <c r="I98" s="357">
        <f t="shared" si="2"/>
        <v>0</v>
      </c>
      <c r="J98" s="357">
        <f t="shared" si="2"/>
        <v>0</v>
      </c>
      <c r="K98" s="357">
        <f t="shared" si="2"/>
        <v>0</v>
      </c>
    </row>
    <row r="99" spans="1:11">
      <c r="A99" s="66">
        <v>94</v>
      </c>
      <c r="B99" s="98"/>
      <c r="C99" s="104" t="s">
        <v>100</v>
      </c>
      <c r="D99" s="10" t="s">
        <v>96</v>
      </c>
      <c r="E99" s="90">
        <v>5</v>
      </c>
      <c r="F99" s="8"/>
      <c r="G99" s="8"/>
      <c r="H99" s="7"/>
      <c r="I99" s="357">
        <f t="shared" si="2"/>
        <v>0</v>
      </c>
      <c r="J99" s="357">
        <f t="shared" si="2"/>
        <v>0</v>
      </c>
      <c r="K99" s="357">
        <f t="shared" si="2"/>
        <v>0</v>
      </c>
    </row>
    <row r="100" spans="1:11">
      <c r="A100" s="66">
        <v>95</v>
      </c>
      <c r="B100" s="98"/>
      <c r="C100" s="104" t="s">
        <v>99</v>
      </c>
      <c r="D100" s="10" t="s">
        <v>96</v>
      </c>
      <c r="E100" s="90">
        <v>10</v>
      </c>
      <c r="F100" s="8"/>
      <c r="G100" s="8"/>
      <c r="H100" s="7"/>
      <c r="I100" s="357">
        <f t="shared" si="2"/>
        <v>0</v>
      </c>
      <c r="J100" s="357">
        <f t="shared" si="2"/>
        <v>0</v>
      </c>
      <c r="K100" s="357">
        <f t="shared" si="2"/>
        <v>0</v>
      </c>
    </row>
    <row r="101" spans="1:11">
      <c r="A101" s="66">
        <v>96</v>
      </c>
      <c r="B101" s="98"/>
      <c r="C101" s="104" t="s">
        <v>98</v>
      </c>
      <c r="D101" s="10" t="s">
        <v>96</v>
      </c>
      <c r="E101" s="90">
        <v>85</v>
      </c>
      <c r="F101" s="8"/>
      <c r="G101" s="8"/>
      <c r="H101" s="7"/>
      <c r="I101" s="357">
        <f t="shared" si="2"/>
        <v>0</v>
      </c>
      <c r="J101" s="357">
        <f t="shared" si="2"/>
        <v>0</v>
      </c>
      <c r="K101" s="357">
        <f t="shared" si="2"/>
        <v>0</v>
      </c>
    </row>
    <row r="102" spans="1:11">
      <c r="A102" s="66">
        <v>97</v>
      </c>
      <c r="B102" s="98"/>
      <c r="C102" s="104" t="s">
        <v>97</v>
      </c>
      <c r="D102" s="10" t="s">
        <v>96</v>
      </c>
      <c r="E102" s="90">
        <v>68</v>
      </c>
      <c r="F102" s="8"/>
      <c r="G102" s="8"/>
      <c r="H102" s="7"/>
      <c r="I102" s="357">
        <f t="shared" si="2"/>
        <v>0</v>
      </c>
      <c r="J102" s="357">
        <f t="shared" si="2"/>
        <v>0</v>
      </c>
      <c r="K102" s="357">
        <f t="shared" si="2"/>
        <v>0</v>
      </c>
    </row>
    <row r="103" spans="1:11">
      <c r="A103" s="66">
        <v>98</v>
      </c>
      <c r="B103" s="98"/>
      <c r="C103" s="104" t="s">
        <v>95</v>
      </c>
      <c r="D103" s="10" t="s">
        <v>94</v>
      </c>
      <c r="E103" s="90">
        <v>15</v>
      </c>
      <c r="F103" s="8"/>
      <c r="G103" s="8"/>
      <c r="H103" s="7"/>
      <c r="I103" s="357">
        <f t="shared" si="2"/>
        <v>0</v>
      </c>
      <c r="J103" s="357">
        <f t="shared" si="2"/>
        <v>0</v>
      </c>
      <c r="K103" s="357">
        <f t="shared" si="2"/>
        <v>0</v>
      </c>
    </row>
    <row r="104" spans="1:11">
      <c r="A104" s="66">
        <v>99</v>
      </c>
      <c r="B104" s="98"/>
      <c r="C104" s="104" t="s">
        <v>93</v>
      </c>
      <c r="D104" s="63" t="s">
        <v>38</v>
      </c>
      <c r="E104" s="90">
        <v>1</v>
      </c>
      <c r="F104" s="8"/>
      <c r="G104" s="8"/>
      <c r="H104" s="7"/>
      <c r="I104" s="357">
        <f t="shared" si="2"/>
        <v>0</v>
      </c>
      <c r="J104" s="357">
        <f t="shared" si="2"/>
        <v>0</v>
      </c>
      <c r="K104" s="357">
        <f t="shared" si="2"/>
        <v>0</v>
      </c>
    </row>
    <row r="105" spans="1:11">
      <c r="A105" s="348">
        <v>100</v>
      </c>
      <c r="B105" s="349"/>
      <c r="C105" s="407" t="s">
        <v>92</v>
      </c>
      <c r="D105" s="408"/>
      <c r="E105" s="408"/>
      <c r="F105" s="408"/>
      <c r="G105" s="408"/>
      <c r="H105" s="409"/>
      <c r="I105" s="360"/>
      <c r="J105" s="360"/>
      <c r="K105" s="360"/>
    </row>
    <row r="106" spans="1:11" ht="26.4">
      <c r="A106" s="66">
        <v>101</v>
      </c>
      <c r="B106" s="98"/>
      <c r="C106" s="104" t="s">
        <v>91</v>
      </c>
      <c r="D106" s="10" t="s">
        <v>38</v>
      </c>
      <c r="E106" s="90">
        <v>214</v>
      </c>
      <c r="F106" s="8"/>
      <c r="G106" s="8"/>
      <c r="H106" s="7"/>
      <c r="I106" s="357">
        <f t="shared" si="2"/>
        <v>0</v>
      </c>
      <c r="J106" s="357">
        <f t="shared" si="2"/>
        <v>0</v>
      </c>
      <c r="K106" s="357">
        <f t="shared" si="2"/>
        <v>0</v>
      </c>
    </row>
    <row r="107" spans="1:11" ht="26.4">
      <c r="A107" s="66">
        <v>102</v>
      </c>
      <c r="B107" s="98"/>
      <c r="C107" s="104" t="s">
        <v>90</v>
      </c>
      <c r="D107" s="10" t="s">
        <v>31</v>
      </c>
      <c r="E107" s="90">
        <f>+E106*8</f>
        <v>1712</v>
      </c>
      <c r="F107" s="8"/>
      <c r="G107" s="8"/>
      <c r="H107" s="7"/>
      <c r="I107" s="357">
        <f t="shared" si="2"/>
        <v>0</v>
      </c>
      <c r="J107" s="357">
        <f t="shared" si="2"/>
        <v>0</v>
      </c>
      <c r="K107" s="357">
        <f t="shared" si="2"/>
        <v>0</v>
      </c>
    </row>
    <row r="108" spans="1:11" ht="26.4">
      <c r="A108" s="66">
        <v>103</v>
      </c>
      <c r="B108" s="98"/>
      <c r="C108" s="104" t="s">
        <v>89</v>
      </c>
      <c r="D108" s="10" t="s">
        <v>38</v>
      </c>
      <c r="E108" s="90">
        <v>15</v>
      </c>
      <c r="F108" s="8"/>
      <c r="G108" s="8"/>
      <c r="H108" s="7"/>
      <c r="I108" s="357">
        <f t="shared" si="2"/>
        <v>0</v>
      </c>
      <c r="J108" s="357">
        <f t="shared" si="2"/>
        <v>0</v>
      </c>
      <c r="K108" s="357">
        <f t="shared" si="2"/>
        <v>0</v>
      </c>
    </row>
    <row r="109" spans="1:11">
      <c r="A109" s="348">
        <v>104</v>
      </c>
      <c r="B109" s="349"/>
      <c r="C109" s="405" t="s">
        <v>368</v>
      </c>
      <c r="D109" s="410"/>
      <c r="E109" s="410"/>
      <c r="F109" s="410"/>
      <c r="G109" s="410"/>
      <c r="H109" s="411"/>
      <c r="I109" s="360"/>
      <c r="J109" s="360"/>
      <c r="K109" s="360"/>
    </row>
    <row r="110" spans="1:11" ht="26.4">
      <c r="A110" s="66">
        <v>105</v>
      </c>
      <c r="B110" s="98">
        <v>210810041</v>
      </c>
      <c r="C110" s="113" t="s">
        <v>32</v>
      </c>
      <c r="D110" s="10" t="s">
        <v>31</v>
      </c>
      <c r="E110" s="90">
        <v>2040</v>
      </c>
      <c r="F110" s="8"/>
      <c r="G110" s="8"/>
      <c r="H110" s="7"/>
      <c r="I110" s="357">
        <f t="shared" si="2"/>
        <v>0</v>
      </c>
      <c r="J110" s="357">
        <f t="shared" si="2"/>
        <v>0</v>
      </c>
      <c r="K110" s="357">
        <f t="shared" si="2"/>
        <v>0</v>
      </c>
    </row>
    <row r="111" spans="1:11" ht="26.4">
      <c r="A111" s="66">
        <v>106</v>
      </c>
      <c r="B111" s="98">
        <v>210810045</v>
      </c>
      <c r="C111" s="113" t="s">
        <v>33</v>
      </c>
      <c r="D111" s="10" t="s">
        <v>31</v>
      </c>
      <c r="E111" s="90">
        <v>2040</v>
      </c>
      <c r="F111" s="8"/>
      <c r="G111" s="8"/>
      <c r="H111" s="7"/>
      <c r="I111" s="357">
        <f t="shared" si="2"/>
        <v>0</v>
      </c>
      <c r="J111" s="357">
        <f t="shared" si="2"/>
        <v>0</v>
      </c>
      <c r="K111" s="357">
        <f t="shared" si="2"/>
        <v>0</v>
      </c>
    </row>
    <row r="112" spans="1:11" ht="26.4">
      <c r="A112" s="66">
        <v>107</v>
      </c>
      <c r="B112" s="98">
        <v>210810046</v>
      </c>
      <c r="C112" s="113" t="s">
        <v>34</v>
      </c>
      <c r="D112" s="10" t="s">
        <v>31</v>
      </c>
      <c r="E112" s="90">
        <v>480</v>
      </c>
      <c r="F112" s="8"/>
      <c r="G112" s="8"/>
      <c r="H112" s="7"/>
      <c r="I112" s="357">
        <f t="shared" si="2"/>
        <v>0</v>
      </c>
      <c r="J112" s="357">
        <f t="shared" si="2"/>
        <v>0</v>
      </c>
      <c r="K112" s="357">
        <f t="shared" si="2"/>
        <v>0</v>
      </c>
    </row>
    <row r="113" spans="1:11" ht="26.4">
      <c r="A113" s="66">
        <v>108</v>
      </c>
      <c r="B113" s="98">
        <v>210810045</v>
      </c>
      <c r="C113" s="113" t="s">
        <v>33</v>
      </c>
      <c r="D113" s="10" t="s">
        <v>31</v>
      </c>
      <c r="E113" s="90">
        <v>50</v>
      </c>
      <c r="F113" s="8"/>
      <c r="G113" s="8"/>
      <c r="H113" s="7"/>
      <c r="I113" s="357">
        <f t="shared" si="2"/>
        <v>0</v>
      </c>
      <c r="J113" s="357">
        <f t="shared" si="2"/>
        <v>0</v>
      </c>
      <c r="K113" s="357">
        <f t="shared" si="2"/>
        <v>0</v>
      </c>
    </row>
    <row r="114" spans="1:11" ht="26.4">
      <c r="A114" s="66">
        <v>109</v>
      </c>
      <c r="B114" s="98">
        <v>210810055</v>
      </c>
      <c r="C114" s="113" t="s">
        <v>35</v>
      </c>
      <c r="D114" s="10" t="s">
        <v>31</v>
      </c>
      <c r="E114" s="90">
        <v>170</v>
      </c>
      <c r="F114" s="8"/>
      <c r="G114" s="8"/>
      <c r="H114" s="7"/>
      <c r="I114" s="357">
        <f t="shared" si="2"/>
        <v>0</v>
      </c>
      <c r="J114" s="357">
        <f t="shared" si="2"/>
        <v>0</v>
      </c>
      <c r="K114" s="357">
        <f t="shared" si="2"/>
        <v>0</v>
      </c>
    </row>
    <row r="115" spans="1:11" ht="26.4">
      <c r="A115" s="66">
        <v>110</v>
      </c>
      <c r="B115" s="98">
        <v>210100101</v>
      </c>
      <c r="C115" s="113" t="s">
        <v>39</v>
      </c>
      <c r="D115" s="10" t="s">
        <v>38</v>
      </c>
      <c r="E115" s="90">
        <v>1320</v>
      </c>
      <c r="F115" s="8"/>
      <c r="G115" s="8"/>
      <c r="H115" s="7"/>
      <c r="I115" s="357">
        <f t="shared" si="2"/>
        <v>0</v>
      </c>
      <c r="J115" s="357">
        <f t="shared" si="2"/>
        <v>0</v>
      </c>
      <c r="K115" s="357">
        <f t="shared" si="2"/>
        <v>0</v>
      </c>
    </row>
    <row r="116" spans="1:11">
      <c r="A116" s="66">
        <v>111</v>
      </c>
      <c r="B116" s="98">
        <v>210010064</v>
      </c>
      <c r="C116" s="113" t="s">
        <v>83</v>
      </c>
      <c r="D116" s="10" t="s">
        <v>31</v>
      </c>
      <c r="E116" s="90">
        <v>60</v>
      </c>
      <c r="F116" s="8"/>
      <c r="G116" s="8"/>
      <c r="H116" s="7"/>
      <c r="I116" s="357">
        <f t="shared" si="2"/>
        <v>0</v>
      </c>
      <c r="J116" s="357">
        <f t="shared" si="2"/>
        <v>0</v>
      </c>
      <c r="K116" s="357">
        <f t="shared" si="2"/>
        <v>0</v>
      </c>
    </row>
    <row r="117" spans="1:11">
      <c r="A117" s="66">
        <v>112</v>
      </c>
      <c r="B117" s="98"/>
      <c r="C117" s="113" t="s">
        <v>40</v>
      </c>
      <c r="D117" s="10" t="s">
        <v>38</v>
      </c>
      <c r="E117" s="90">
        <v>60</v>
      </c>
      <c r="F117" s="8"/>
      <c r="G117" s="8"/>
      <c r="H117" s="7"/>
      <c r="I117" s="357">
        <f t="shared" si="2"/>
        <v>0</v>
      </c>
      <c r="J117" s="357">
        <f t="shared" si="2"/>
        <v>0</v>
      </c>
      <c r="K117" s="357">
        <f t="shared" si="2"/>
        <v>0</v>
      </c>
    </row>
    <row r="118" spans="1:11">
      <c r="A118" s="66">
        <v>113</v>
      </c>
      <c r="B118" s="98">
        <v>210010066</v>
      </c>
      <c r="C118" s="113" t="s">
        <v>50</v>
      </c>
      <c r="D118" s="10" t="s">
        <v>31</v>
      </c>
      <c r="E118" s="90">
        <v>60</v>
      </c>
      <c r="F118" s="8"/>
      <c r="G118" s="8"/>
      <c r="H118" s="7"/>
      <c r="I118" s="357">
        <f t="shared" si="2"/>
        <v>0</v>
      </c>
      <c r="J118" s="357">
        <f t="shared" si="2"/>
        <v>0</v>
      </c>
      <c r="K118" s="357">
        <f t="shared" si="2"/>
        <v>0</v>
      </c>
    </row>
    <row r="119" spans="1:11">
      <c r="A119" s="66">
        <v>114</v>
      </c>
      <c r="B119" s="98"/>
      <c r="C119" s="113" t="s">
        <v>40</v>
      </c>
      <c r="D119" s="10" t="s">
        <v>38</v>
      </c>
      <c r="E119" s="90">
        <v>60</v>
      </c>
      <c r="F119" s="8"/>
      <c r="G119" s="8"/>
      <c r="H119" s="7"/>
      <c r="I119" s="357">
        <f t="shared" si="2"/>
        <v>0</v>
      </c>
      <c r="J119" s="357">
        <f t="shared" si="2"/>
        <v>0</v>
      </c>
      <c r="K119" s="357">
        <f t="shared" si="2"/>
        <v>0</v>
      </c>
    </row>
    <row r="120" spans="1:11">
      <c r="A120" s="66">
        <v>115</v>
      </c>
      <c r="B120" s="98">
        <v>210110063</v>
      </c>
      <c r="C120" s="113" t="s">
        <v>41</v>
      </c>
      <c r="D120" s="10" t="s">
        <v>38</v>
      </c>
      <c r="E120" s="90">
        <v>17</v>
      </c>
      <c r="F120" s="8"/>
      <c r="G120" s="8"/>
      <c r="H120" s="7"/>
      <c r="I120" s="357">
        <f t="shared" si="2"/>
        <v>0</v>
      </c>
      <c r="J120" s="357">
        <f t="shared" si="2"/>
        <v>0</v>
      </c>
      <c r="K120" s="357">
        <f t="shared" si="2"/>
        <v>0</v>
      </c>
    </row>
    <row r="121" spans="1:11">
      <c r="A121" s="66">
        <v>116</v>
      </c>
      <c r="B121" s="98">
        <v>210010113</v>
      </c>
      <c r="C121" s="113" t="s">
        <v>56</v>
      </c>
      <c r="D121" s="10" t="s">
        <v>31</v>
      </c>
      <c r="E121" s="90">
        <v>60</v>
      </c>
      <c r="F121" s="8"/>
      <c r="G121" s="8"/>
      <c r="H121" s="7"/>
      <c r="I121" s="357">
        <f t="shared" si="2"/>
        <v>0</v>
      </c>
      <c r="J121" s="357">
        <f t="shared" si="2"/>
        <v>0</v>
      </c>
      <c r="K121" s="357">
        <f t="shared" si="2"/>
        <v>0</v>
      </c>
    </row>
    <row r="122" spans="1:11">
      <c r="A122" s="66">
        <v>117</v>
      </c>
      <c r="B122" s="98"/>
      <c r="C122" s="113" t="s">
        <v>55</v>
      </c>
      <c r="D122" s="10" t="s">
        <v>38</v>
      </c>
      <c r="E122" s="90">
        <v>600</v>
      </c>
      <c r="F122" s="8"/>
      <c r="G122" s="8"/>
      <c r="H122" s="7"/>
      <c r="I122" s="357">
        <f t="shared" si="2"/>
        <v>0</v>
      </c>
      <c r="J122" s="357">
        <f t="shared" si="2"/>
        <v>0</v>
      </c>
      <c r="K122" s="357">
        <f t="shared" si="2"/>
        <v>0</v>
      </c>
    </row>
    <row r="123" spans="1:11" ht="26.4">
      <c r="A123" s="66">
        <v>118</v>
      </c>
      <c r="B123" s="118">
        <v>210020302</v>
      </c>
      <c r="C123" s="117" t="s">
        <v>189</v>
      </c>
      <c r="D123" s="6" t="s">
        <v>31</v>
      </c>
      <c r="E123" s="93">
        <v>240</v>
      </c>
      <c r="F123" s="1"/>
      <c r="G123" s="1"/>
      <c r="H123" s="2"/>
      <c r="I123" s="357">
        <f t="shared" si="2"/>
        <v>0</v>
      </c>
      <c r="J123" s="357">
        <f t="shared" si="2"/>
        <v>0</v>
      </c>
      <c r="K123" s="357">
        <f t="shared" si="2"/>
        <v>0</v>
      </c>
    </row>
    <row r="124" spans="1:11" ht="26.4">
      <c r="A124" s="66">
        <v>119</v>
      </c>
      <c r="B124" s="98">
        <v>210010301</v>
      </c>
      <c r="C124" s="114" t="s">
        <v>58</v>
      </c>
      <c r="D124" s="10" t="s">
        <v>38</v>
      </c>
      <c r="E124" s="90">
        <v>85</v>
      </c>
      <c r="F124" s="8"/>
      <c r="G124" s="8"/>
      <c r="H124" s="7"/>
      <c r="I124" s="357">
        <f t="shared" si="2"/>
        <v>0</v>
      </c>
      <c r="J124" s="357">
        <f t="shared" si="2"/>
        <v>0</v>
      </c>
      <c r="K124" s="357">
        <f t="shared" si="2"/>
        <v>0</v>
      </c>
    </row>
    <row r="125" spans="1:11" ht="26.4">
      <c r="A125" s="66">
        <v>120</v>
      </c>
      <c r="B125" s="98">
        <v>210010302</v>
      </c>
      <c r="C125" s="114" t="s">
        <v>59</v>
      </c>
      <c r="D125" s="10" t="s">
        <v>38</v>
      </c>
      <c r="E125" s="90">
        <v>23</v>
      </c>
      <c r="F125" s="8"/>
      <c r="G125" s="8"/>
      <c r="H125" s="7"/>
      <c r="I125" s="357">
        <f t="shared" si="2"/>
        <v>0</v>
      </c>
      <c r="J125" s="357">
        <f t="shared" si="2"/>
        <v>0</v>
      </c>
      <c r="K125" s="357">
        <f t="shared" si="2"/>
        <v>0</v>
      </c>
    </row>
    <row r="126" spans="1:11">
      <c r="A126" s="66">
        <v>121</v>
      </c>
      <c r="B126" s="98">
        <v>210192571</v>
      </c>
      <c r="C126" s="115" t="s">
        <v>60</v>
      </c>
      <c r="D126" s="10" t="s">
        <v>38</v>
      </c>
      <c r="E126" s="90">
        <v>360</v>
      </c>
      <c r="F126" s="8"/>
      <c r="G126" s="8"/>
      <c r="H126" s="7"/>
      <c r="I126" s="357">
        <f t="shared" si="2"/>
        <v>0</v>
      </c>
      <c r="J126" s="357">
        <f t="shared" si="2"/>
        <v>0</v>
      </c>
      <c r="K126" s="357">
        <f t="shared" si="2"/>
        <v>0</v>
      </c>
    </row>
    <row r="127" spans="1:11">
      <c r="A127" s="66">
        <v>122</v>
      </c>
      <c r="B127" s="98"/>
      <c r="C127" s="113" t="s">
        <v>42</v>
      </c>
      <c r="D127" s="10" t="s">
        <v>43</v>
      </c>
      <c r="E127" s="90">
        <v>1</v>
      </c>
      <c r="F127" s="8"/>
      <c r="G127" s="8"/>
      <c r="H127" s="7"/>
      <c r="I127" s="357">
        <f t="shared" si="2"/>
        <v>0</v>
      </c>
      <c r="J127" s="357">
        <f t="shared" si="2"/>
        <v>0</v>
      </c>
      <c r="K127" s="357">
        <f t="shared" si="2"/>
        <v>0</v>
      </c>
    </row>
    <row r="128" spans="1:11">
      <c r="A128" s="66">
        <v>123</v>
      </c>
      <c r="B128" s="98"/>
      <c r="C128" s="113" t="s">
        <v>51</v>
      </c>
      <c r="D128" s="10" t="s">
        <v>38</v>
      </c>
      <c r="E128" s="90">
        <v>1</v>
      </c>
      <c r="F128" s="8"/>
      <c r="G128" s="8"/>
      <c r="H128" s="7"/>
      <c r="I128" s="357">
        <f t="shared" si="2"/>
        <v>0</v>
      </c>
      <c r="J128" s="357">
        <f t="shared" si="2"/>
        <v>0</v>
      </c>
      <c r="K128" s="357">
        <f t="shared" si="2"/>
        <v>0</v>
      </c>
    </row>
    <row r="129" spans="1:11">
      <c r="A129" s="66">
        <v>124</v>
      </c>
      <c r="B129" s="98"/>
      <c r="C129" s="113" t="s">
        <v>188</v>
      </c>
      <c r="D129" s="10" t="s">
        <v>38</v>
      </c>
      <c r="E129" s="90">
        <v>1</v>
      </c>
      <c r="F129" s="8"/>
      <c r="G129" s="8"/>
      <c r="H129" s="7"/>
      <c r="I129" s="357">
        <f t="shared" si="2"/>
        <v>0</v>
      </c>
      <c r="J129" s="357">
        <f t="shared" si="2"/>
        <v>0</v>
      </c>
      <c r="K129" s="357">
        <f t="shared" si="2"/>
        <v>0</v>
      </c>
    </row>
    <row r="130" spans="1:11">
      <c r="A130" s="66">
        <v>125</v>
      </c>
      <c r="B130" s="98"/>
      <c r="C130" s="113" t="s">
        <v>187</v>
      </c>
      <c r="D130" s="10" t="s">
        <v>38</v>
      </c>
      <c r="E130" s="90">
        <v>1</v>
      </c>
      <c r="F130" s="8"/>
      <c r="G130" s="8"/>
      <c r="H130" s="7"/>
      <c r="I130" s="357">
        <f t="shared" si="2"/>
        <v>0</v>
      </c>
      <c r="J130" s="357">
        <f t="shared" si="2"/>
        <v>0</v>
      </c>
      <c r="K130" s="357">
        <f t="shared" si="2"/>
        <v>0</v>
      </c>
    </row>
    <row r="131" spans="1:11">
      <c r="A131" s="66">
        <v>126</v>
      </c>
      <c r="B131" s="98"/>
      <c r="C131" s="113" t="s">
        <v>186</v>
      </c>
      <c r="D131" s="10" t="s">
        <v>38</v>
      </c>
      <c r="E131" s="90">
        <v>1</v>
      </c>
      <c r="F131" s="8"/>
      <c r="G131" s="8"/>
      <c r="H131" s="7"/>
      <c r="I131" s="357">
        <f t="shared" si="2"/>
        <v>0</v>
      </c>
      <c r="J131" s="357">
        <f t="shared" si="2"/>
        <v>0</v>
      </c>
      <c r="K131" s="357">
        <f t="shared" si="2"/>
        <v>0</v>
      </c>
    </row>
    <row r="132" spans="1:11">
      <c r="A132" s="66">
        <v>127</v>
      </c>
      <c r="B132" s="98"/>
      <c r="C132" s="113" t="s">
        <v>44</v>
      </c>
      <c r="D132" s="10" t="s">
        <v>38</v>
      </c>
      <c r="E132" s="90">
        <v>17</v>
      </c>
      <c r="F132" s="8"/>
      <c r="G132" s="8"/>
      <c r="H132" s="7"/>
      <c r="I132" s="357">
        <f t="shared" si="2"/>
        <v>0</v>
      </c>
      <c r="J132" s="357">
        <f t="shared" si="2"/>
        <v>0</v>
      </c>
      <c r="K132" s="357">
        <f t="shared" si="2"/>
        <v>0</v>
      </c>
    </row>
    <row r="133" spans="1:11">
      <c r="A133" s="66">
        <v>128</v>
      </c>
      <c r="B133" s="118">
        <v>210020101</v>
      </c>
      <c r="C133" s="116" t="s">
        <v>61</v>
      </c>
      <c r="D133" s="6" t="s">
        <v>38</v>
      </c>
      <c r="E133" s="93">
        <v>170</v>
      </c>
      <c r="F133" s="1"/>
      <c r="G133" s="1"/>
      <c r="H133" s="2"/>
      <c r="I133" s="357">
        <f t="shared" si="2"/>
        <v>0</v>
      </c>
      <c r="J133" s="357">
        <f t="shared" si="2"/>
        <v>0</v>
      </c>
      <c r="K133" s="357">
        <f t="shared" si="2"/>
        <v>0</v>
      </c>
    </row>
    <row r="134" spans="1:11">
      <c r="A134" s="66">
        <v>129</v>
      </c>
      <c r="B134" s="118">
        <v>210020121</v>
      </c>
      <c r="C134" s="116" t="s">
        <v>185</v>
      </c>
      <c r="D134" s="6" t="s">
        <v>38</v>
      </c>
      <c r="E134" s="93">
        <v>170</v>
      </c>
      <c r="F134" s="1"/>
      <c r="G134" s="1"/>
      <c r="H134" s="2"/>
      <c r="I134" s="357">
        <f t="shared" si="2"/>
        <v>0</v>
      </c>
      <c r="J134" s="357">
        <f t="shared" si="2"/>
        <v>0</v>
      </c>
      <c r="K134" s="357">
        <f t="shared" si="2"/>
        <v>0</v>
      </c>
    </row>
    <row r="135" spans="1:11">
      <c r="A135" s="66">
        <v>130</v>
      </c>
      <c r="B135" s="118">
        <v>210011306</v>
      </c>
      <c r="C135" s="116" t="s">
        <v>184</v>
      </c>
      <c r="D135" s="6" t="s">
        <v>38</v>
      </c>
      <c r="E135" s="93">
        <v>1120</v>
      </c>
      <c r="F135" s="1"/>
      <c r="G135" s="1"/>
      <c r="H135" s="2"/>
      <c r="I135" s="357">
        <f t="shared" si="2"/>
        <v>0</v>
      </c>
      <c r="J135" s="357">
        <f t="shared" si="2"/>
        <v>0</v>
      </c>
      <c r="K135" s="357">
        <f t="shared" si="2"/>
        <v>0</v>
      </c>
    </row>
    <row r="136" spans="1:11">
      <c r="A136" s="66">
        <v>131</v>
      </c>
      <c r="B136" s="118"/>
      <c r="C136" s="116" t="s">
        <v>65</v>
      </c>
      <c r="D136" s="6" t="s">
        <v>38</v>
      </c>
      <c r="E136" s="93">
        <v>48</v>
      </c>
      <c r="F136" s="1"/>
      <c r="G136" s="1"/>
      <c r="H136" s="2"/>
      <c r="I136" s="357">
        <f t="shared" ref="I136:K156" si="3">$E136*F136</f>
        <v>0</v>
      </c>
      <c r="J136" s="357">
        <f t="shared" si="3"/>
        <v>0</v>
      </c>
      <c r="K136" s="357">
        <f t="shared" ref="K136:K155" si="4">$E136*H136</f>
        <v>0</v>
      </c>
    </row>
    <row r="137" spans="1:11">
      <c r="A137" s="66">
        <v>132</v>
      </c>
      <c r="B137" s="118"/>
      <c r="C137" s="116" t="s">
        <v>183</v>
      </c>
      <c r="D137" s="6" t="s">
        <v>38</v>
      </c>
      <c r="E137" s="93">
        <v>10</v>
      </c>
      <c r="F137" s="1"/>
      <c r="G137" s="1"/>
      <c r="H137" s="2"/>
      <c r="I137" s="357">
        <f t="shared" si="3"/>
        <v>0</v>
      </c>
      <c r="J137" s="357">
        <f t="shared" si="3"/>
        <v>0</v>
      </c>
      <c r="K137" s="357">
        <f t="shared" si="4"/>
        <v>0</v>
      </c>
    </row>
    <row r="138" spans="1:11">
      <c r="A138" s="66">
        <v>133</v>
      </c>
      <c r="B138" s="98">
        <v>210100351</v>
      </c>
      <c r="C138" s="117" t="s">
        <v>67</v>
      </c>
      <c r="D138" s="10" t="s">
        <v>38</v>
      </c>
      <c r="E138" s="90">
        <v>380</v>
      </c>
      <c r="F138" s="8"/>
      <c r="G138" s="8"/>
      <c r="H138" s="7"/>
      <c r="I138" s="357">
        <f t="shared" si="3"/>
        <v>0</v>
      </c>
      <c r="J138" s="357">
        <f t="shared" si="3"/>
        <v>0</v>
      </c>
      <c r="K138" s="357">
        <f t="shared" si="4"/>
        <v>0</v>
      </c>
    </row>
    <row r="139" spans="1:11">
      <c r="A139" s="66">
        <v>134</v>
      </c>
      <c r="B139" s="98">
        <v>210270802</v>
      </c>
      <c r="C139" s="113" t="s">
        <v>148</v>
      </c>
      <c r="D139" s="10" t="s">
        <v>38</v>
      </c>
      <c r="E139" s="90">
        <v>240</v>
      </c>
      <c r="F139" s="8"/>
      <c r="G139" s="8"/>
      <c r="H139" s="7"/>
      <c r="I139" s="357">
        <f t="shared" si="3"/>
        <v>0</v>
      </c>
      <c r="J139" s="357">
        <f t="shared" si="3"/>
        <v>0</v>
      </c>
      <c r="K139" s="357">
        <f t="shared" si="4"/>
        <v>0</v>
      </c>
    </row>
    <row r="140" spans="1:11">
      <c r="A140" s="66">
        <v>135</v>
      </c>
      <c r="B140" s="98"/>
      <c r="C140" s="292" t="s">
        <v>182</v>
      </c>
      <c r="D140" s="10" t="s">
        <v>43</v>
      </c>
      <c r="E140" s="90">
        <v>1</v>
      </c>
      <c r="F140" s="8"/>
      <c r="G140" s="8"/>
      <c r="H140" s="7"/>
      <c r="I140" s="357">
        <f t="shared" si="3"/>
        <v>0</v>
      </c>
      <c r="J140" s="357">
        <f t="shared" si="3"/>
        <v>0</v>
      </c>
      <c r="K140" s="357">
        <f t="shared" si="4"/>
        <v>0</v>
      </c>
    </row>
    <row r="141" spans="1:11">
      <c r="A141" s="66">
        <v>136</v>
      </c>
      <c r="B141" s="98">
        <v>210010046</v>
      </c>
      <c r="C141" s="292" t="s">
        <v>181</v>
      </c>
      <c r="D141" s="10" t="s">
        <v>31</v>
      </c>
      <c r="E141" s="90">
        <v>110</v>
      </c>
      <c r="F141" s="8"/>
      <c r="G141" s="8"/>
      <c r="H141" s="7"/>
      <c r="I141" s="357">
        <f t="shared" si="3"/>
        <v>0</v>
      </c>
      <c r="J141" s="357">
        <f t="shared" si="3"/>
        <v>0</v>
      </c>
      <c r="K141" s="357">
        <f t="shared" si="4"/>
        <v>0</v>
      </c>
    </row>
    <row r="142" spans="1:11">
      <c r="A142" s="66">
        <v>137</v>
      </c>
      <c r="B142" s="98"/>
      <c r="C142" s="292" t="s">
        <v>180</v>
      </c>
      <c r="D142" s="10" t="s">
        <v>38</v>
      </c>
      <c r="E142" s="90">
        <v>110</v>
      </c>
      <c r="F142" s="8"/>
      <c r="G142" s="8"/>
      <c r="H142" s="7"/>
      <c r="I142" s="357">
        <f t="shared" si="3"/>
        <v>0</v>
      </c>
      <c r="J142" s="357">
        <f t="shared" si="3"/>
        <v>0</v>
      </c>
      <c r="K142" s="357">
        <f t="shared" si="4"/>
        <v>0</v>
      </c>
    </row>
    <row r="143" spans="1:11">
      <c r="A143" s="66">
        <v>138</v>
      </c>
      <c r="B143" s="98">
        <v>210010045</v>
      </c>
      <c r="C143" s="292" t="s">
        <v>179</v>
      </c>
      <c r="D143" s="10" t="s">
        <v>31</v>
      </c>
      <c r="E143" s="90">
        <v>110</v>
      </c>
      <c r="F143" s="8"/>
      <c r="G143" s="8"/>
      <c r="H143" s="7"/>
      <c r="I143" s="357">
        <f t="shared" si="3"/>
        <v>0</v>
      </c>
      <c r="J143" s="357">
        <f t="shared" si="3"/>
        <v>0</v>
      </c>
      <c r="K143" s="357">
        <f t="shared" si="4"/>
        <v>0</v>
      </c>
    </row>
    <row r="144" spans="1:11">
      <c r="A144" s="66">
        <v>139</v>
      </c>
      <c r="B144" s="98"/>
      <c r="C144" s="292" t="s">
        <v>178</v>
      </c>
      <c r="D144" s="10" t="s">
        <v>38</v>
      </c>
      <c r="E144" s="90">
        <v>110</v>
      </c>
      <c r="F144" s="8"/>
      <c r="G144" s="8"/>
      <c r="H144" s="7"/>
      <c r="I144" s="357">
        <f t="shared" si="3"/>
        <v>0</v>
      </c>
      <c r="J144" s="357">
        <f t="shared" si="3"/>
        <v>0</v>
      </c>
      <c r="K144" s="357">
        <f t="shared" si="4"/>
        <v>0</v>
      </c>
    </row>
    <row r="145" spans="1:11">
      <c r="A145" s="66">
        <v>140</v>
      </c>
      <c r="B145" s="98"/>
      <c r="C145" s="117" t="s">
        <v>46</v>
      </c>
      <c r="D145" s="6" t="s">
        <v>47</v>
      </c>
      <c r="E145" s="93">
        <v>10</v>
      </c>
      <c r="F145" s="1"/>
      <c r="G145" s="1"/>
      <c r="H145" s="2"/>
      <c r="I145" s="357">
        <f t="shared" si="3"/>
        <v>0</v>
      </c>
      <c r="J145" s="357">
        <f t="shared" si="3"/>
        <v>0</v>
      </c>
      <c r="K145" s="357">
        <f t="shared" si="4"/>
        <v>0</v>
      </c>
    </row>
    <row r="146" spans="1:11">
      <c r="A146" s="66">
        <v>141</v>
      </c>
      <c r="B146" s="98"/>
      <c r="C146" s="117" t="s">
        <v>177</v>
      </c>
      <c r="D146" s="6" t="s">
        <v>48</v>
      </c>
      <c r="E146" s="93">
        <v>12.5</v>
      </c>
      <c r="F146" s="1"/>
      <c r="G146" s="1"/>
      <c r="H146" s="2"/>
      <c r="I146" s="357">
        <f t="shared" si="3"/>
        <v>0</v>
      </c>
      <c r="J146" s="357">
        <f t="shared" si="3"/>
        <v>0</v>
      </c>
      <c r="K146" s="357">
        <f t="shared" si="4"/>
        <v>0</v>
      </c>
    </row>
    <row r="147" spans="1:11">
      <c r="A147" s="66">
        <v>142</v>
      </c>
      <c r="B147" s="98">
        <v>210190051</v>
      </c>
      <c r="C147" s="113" t="s">
        <v>49</v>
      </c>
      <c r="D147" s="10" t="s">
        <v>38</v>
      </c>
      <c r="E147" s="90">
        <v>4</v>
      </c>
      <c r="F147" s="8"/>
      <c r="G147" s="8"/>
      <c r="H147" s="7"/>
      <c r="I147" s="357">
        <f t="shared" si="3"/>
        <v>0</v>
      </c>
      <c r="J147" s="357">
        <f t="shared" si="3"/>
        <v>0</v>
      </c>
      <c r="K147" s="357">
        <f t="shared" si="4"/>
        <v>0</v>
      </c>
    </row>
    <row r="148" spans="1:11">
      <c r="A148" s="66">
        <v>143</v>
      </c>
      <c r="B148" s="98"/>
      <c r="C148" s="113" t="s">
        <v>176</v>
      </c>
      <c r="D148" s="10" t="s">
        <v>38</v>
      </c>
      <c r="E148" s="90">
        <v>4</v>
      </c>
      <c r="F148" s="8"/>
      <c r="G148" s="8"/>
      <c r="H148" s="7"/>
      <c r="I148" s="357">
        <f t="shared" si="3"/>
        <v>0</v>
      </c>
      <c r="J148" s="357">
        <f t="shared" si="3"/>
        <v>0</v>
      </c>
      <c r="K148" s="357">
        <f t="shared" si="4"/>
        <v>0</v>
      </c>
    </row>
    <row r="149" spans="1:11">
      <c r="A149" s="66">
        <v>144</v>
      </c>
      <c r="B149" s="98">
        <v>210411181</v>
      </c>
      <c r="C149" s="113" t="s">
        <v>175</v>
      </c>
      <c r="D149" s="10" t="s">
        <v>38</v>
      </c>
      <c r="E149" s="90">
        <v>4</v>
      </c>
      <c r="F149" s="8"/>
      <c r="G149" s="8"/>
      <c r="H149" s="7"/>
      <c r="I149" s="357">
        <f t="shared" si="3"/>
        <v>0</v>
      </c>
      <c r="J149" s="357">
        <f t="shared" si="3"/>
        <v>0</v>
      </c>
      <c r="K149" s="357">
        <f t="shared" si="4"/>
        <v>0</v>
      </c>
    </row>
    <row r="150" spans="1:11">
      <c r="A150" s="66">
        <v>145</v>
      </c>
      <c r="B150" s="98"/>
      <c r="C150" s="113" t="s">
        <v>174</v>
      </c>
      <c r="D150" s="10" t="s">
        <v>38</v>
      </c>
      <c r="E150" s="90">
        <v>4</v>
      </c>
      <c r="F150" s="8"/>
      <c r="G150" s="8"/>
      <c r="H150" s="7"/>
      <c r="I150" s="357">
        <f t="shared" si="3"/>
        <v>0</v>
      </c>
      <c r="J150" s="357">
        <f t="shared" si="3"/>
        <v>0</v>
      </c>
      <c r="K150" s="357">
        <f t="shared" si="4"/>
        <v>0</v>
      </c>
    </row>
    <row r="151" spans="1:11">
      <c r="A151" s="66">
        <v>146</v>
      </c>
      <c r="B151" s="98">
        <v>210411181</v>
      </c>
      <c r="C151" s="113" t="s">
        <v>53</v>
      </c>
      <c r="D151" s="10" t="s">
        <v>38</v>
      </c>
      <c r="E151" s="90">
        <v>4</v>
      </c>
      <c r="F151" s="8"/>
      <c r="G151" s="8"/>
      <c r="H151" s="7"/>
      <c r="I151" s="357">
        <f t="shared" si="3"/>
        <v>0</v>
      </c>
      <c r="J151" s="357">
        <f t="shared" si="3"/>
        <v>0</v>
      </c>
      <c r="K151" s="357">
        <f t="shared" si="4"/>
        <v>0</v>
      </c>
    </row>
    <row r="152" spans="1:11">
      <c r="A152" s="66">
        <v>147</v>
      </c>
      <c r="B152" s="98">
        <v>210220030</v>
      </c>
      <c r="C152" s="113" t="s">
        <v>173</v>
      </c>
      <c r="D152" s="10" t="s">
        <v>38</v>
      </c>
      <c r="E152" s="90">
        <v>2</v>
      </c>
      <c r="F152" s="8"/>
      <c r="G152" s="8"/>
      <c r="H152" s="7"/>
      <c r="I152" s="357">
        <f t="shared" si="3"/>
        <v>0</v>
      </c>
      <c r="J152" s="357">
        <f t="shared" si="3"/>
        <v>0</v>
      </c>
      <c r="K152" s="357">
        <f t="shared" si="4"/>
        <v>0</v>
      </c>
    </row>
    <row r="153" spans="1:11">
      <c r="A153" s="66">
        <v>148</v>
      </c>
      <c r="B153" s="98">
        <v>210800647</v>
      </c>
      <c r="C153" s="113" t="s">
        <v>54</v>
      </c>
      <c r="D153" s="10" t="s">
        <v>31</v>
      </c>
      <c r="E153" s="90">
        <v>20</v>
      </c>
      <c r="F153" s="8"/>
      <c r="G153" s="8"/>
      <c r="H153" s="7"/>
      <c r="I153" s="357">
        <f t="shared" si="3"/>
        <v>0</v>
      </c>
      <c r="J153" s="357">
        <f t="shared" si="3"/>
        <v>0</v>
      </c>
      <c r="K153" s="357">
        <f t="shared" si="4"/>
        <v>0</v>
      </c>
    </row>
    <row r="154" spans="1:11">
      <c r="A154" s="66">
        <v>149</v>
      </c>
      <c r="B154" s="98">
        <v>210190002</v>
      </c>
      <c r="C154" s="113" t="s">
        <v>75</v>
      </c>
      <c r="D154" s="10" t="s">
        <v>38</v>
      </c>
      <c r="E154" s="90">
        <v>2</v>
      </c>
      <c r="F154" s="8"/>
      <c r="G154" s="8"/>
      <c r="H154" s="7"/>
      <c r="I154" s="357">
        <f t="shared" si="3"/>
        <v>0</v>
      </c>
      <c r="J154" s="357">
        <f t="shared" si="3"/>
        <v>0</v>
      </c>
      <c r="K154" s="357">
        <f t="shared" si="4"/>
        <v>0</v>
      </c>
    </row>
    <row r="155" spans="1:11" ht="26.4">
      <c r="A155" s="66">
        <v>150</v>
      </c>
      <c r="B155" s="118">
        <v>210140431</v>
      </c>
      <c r="C155" s="117" t="s">
        <v>76</v>
      </c>
      <c r="D155" s="6" t="s">
        <v>38</v>
      </c>
      <c r="E155" s="93">
        <v>2</v>
      </c>
      <c r="F155" s="1"/>
      <c r="G155" s="1"/>
      <c r="H155" s="2"/>
      <c r="I155" s="357">
        <f t="shared" si="3"/>
        <v>0</v>
      </c>
      <c r="J155" s="357">
        <f t="shared" si="3"/>
        <v>0</v>
      </c>
      <c r="K155" s="357">
        <f t="shared" si="4"/>
        <v>0</v>
      </c>
    </row>
    <row r="156" spans="1:11" ht="13.8" thickBot="1">
      <c r="A156" s="66">
        <v>151</v>
      </c>
      <c r="B156" s="293">
        <v>210110045</v>
      </c>
      <c r="C156" s="294" t="s">
        <v>77</v>
      </c>
      <c r="D156" s="295" t="s">
        <v>38</v>
      </c>
      <c r="E156" s="187">
        <v>29</v>
      </c>
      <c r="F156" s="19"/>
      <c r="G156" s="19"/>
      <c r="H156" s="20"/>
      <c r="I156" s="357">
        <f t="shared" si="3"/>
        <v>0</v>
      </c>
      <c r="J156" s="357">
        <f t="shared" si="3"/>
        <v>0</v>
      </c>
      <c r="K156" s="357">
        <f t="shared" si="3"/>
        <v>0</v>
      </c>
    </row>
    <row r="157" spans="1:11" s="73" customFormat="1" ht="13.8" thickBot="1">
      <c r="A157" s="81"/>
      <c r="B157" s="296"/>
      <c r="C157" s="297"/>
      <c r="D157" s="191"/>
      <c r="E157" s="191"/>
      <c r="F157" s="71"/>
      <c r="G157" s="71"/>
      <c r="H157" s="71"/>
      <c r="I157" s="78"/>
      <c r="J157" s="78"/>
      <c r="K157" s="82"/>
    </row>
    <row r="158" spans="1:11" ht="13.8" thickBot="1">
      <c r="A158" s="69"/>
      <c r="B158" s="152"/>
      <c r="C158" s="153" t="s">
        <v>8</v>
      </c>
      <c r="D158" s="154"/>
      <c r="E158" s="154"/>
      <c r="F158" s="156"/>
      <c r="G158" s="156"/>
      <c r="H158" s="156"/>
      <c r="I158" s="366">
        <f>SUM(I110:I156)</f>
        <v>0</v>
      </c>
      <c r="J158" s="355">
        <f>SUM(J110:J156)</f>
        <v>0</v>
      </c>
      <c r="K158" s="356">
        <f>SUM(K110:K156)</f>
        <v>0</v>
      </c>
    </row>
    <row r="159" spans="1:11">
      <c r="A159" s="127"/>
      <c r="B159" s="128"/>
      <c r="C159" s="129"/>
      <c r="D159" s="68"/>
      <c r="E159" s="68"/>
      <c r="F159" s="130"/>
      <c r="G159" s="130"/>
      <c r="H159" s="130"/>
      <c r="I159" s="73"/>
      <c r="J159" s="73"/>
      <c r="K159" s="73"/>
    </row>
    <row r="160" spans="1:11" ht="13.8" thickBot="1">
      <c r="A160" s="128"/>
      <c r="B160" s="128"/>
      <c r="C160" s="128"/>
      <c r="D160" s="128"/>
      <c r="E160" s="149"/>
      <c r="F160" s="128"/>
      <c r="G160" s="128"/>
      <c r="H160" s="128"/>
      <c r="I160" s="150"/>
      <c r="J160" s="150"/>
      <c r="K160" s="150"/>
    </row>
    <row r="161" spans="1:11">
      <c r="A161" s="128"/>
      <c r="B161" s="217"/>
      <c r="C161" s="312" t="s">
        <v>362</v>
      </c>
      <c r="D161" s="316"/>
      <c r="E161" s="316"/>
      <c r="F161" s="338"/>
      <c r="G161" s="128"/>
      <c r="H161" s="128"/>
      <c r="I161" s="128"/>
      <c r="J161" s="128"/>
      <c r="K161" s="128"/>
    </row>
    <row r="162" spans="1:11">
      <c r="A162" s="127"/>
      <c r="B162" s="217"/>
      <c r="C162" s="416"/>
      <c r="D162" s="415"/>
      <c r="E162" s="415"/>
      <c r="F162" s="417"/>
      <c r="G162" s="130"/>
      <c r="H162" s="130"/>
      <c r="I162" s="131"/>
      <c r="J162" s="131"/>
      <c r="K162" s="131"/>
    </row>
    <row r="163" spans="1:11">
      <c r="A163" s="127"/>
      <c r="B163" s="218"/>
      <c r="C163" s="313" t="s">
        <v>6</v>
      </c>
      <c r="D163" s="310"/>
      <c r="E163" s="311"/>
      <c r="F163" s="319">
        <f>$I$158</f>
        <v>0</v>
      </c>
      <c r="G163" s="130"/>
      <c r="H163" s="130"/>
      <c r="I163" s="298"/>
      <c r="J163" s="131"/>
      <c r="K163" s="131"/>
    </row>
    <row r="164" spans="1:11">
      <c r="A164" s="127"/>
      <c r="B164" s="218"/>
      <c r="C164" s="313" t="s">
        <v>20</v>
      </c>
      <c r="D164" s="415"/>
      <c r="E164" s="415"/>
      <c r="F164" s="328"/>
      <c r="G164" s="130"/>
      <c r="H164" s="130"/>
      <c r="I164" s="299"/>
      <c r="J164" s="131"/>
      <c r="K164" s="131"/>
    </row>
    <row r="165" spans="1:11">
      <c r="A165" s="127"/>
      <c r="B165" s="218"/>
      <c r="C165" s="314" t="s">
        <v>24</v>
      </c>
      <c r="D165" s="381">
        <f>F163+F164</f>
        <v>0</v>
      </c>
      <c r="E165" s="381"/>
      <c r="F165" s="382"/>
      <c r="G165" s="130"/>
      <c r="H165" s="130"/>
      <c r="I165" s="300"/>
      <c r="J165" s="131"/>
      <c r="K165" s="131"/>
    </row>
    <row r="166" spans="1:11">
      <c r="A166" s="127"/>
      <c r="B166" s="218"/>
      <c r="C166" s="314"/>
      <c r="D166" s="413"/>
      <c r="E166" s="413"/>
      <c r="F166" s="329"/>
      <c r="G166" s="133"/>
      <c r="H166" s="133"/>
      <c r="I166" s="131"/>
      <c r="J166" s="131"/>
      <c r="K166" s="131"/>
    </row>
    <row r="167" spans="1:11">
      <c r="A167" s="127"/>
      <c r="B167" s="218"/>
      <c r="C167" s="313" t="s">
        <v>10</v>
      </c>
      <c r="D167" s="310"/>
      <c r="E167" s="311"/>
      <c r="F167" s="319">
        <f>$J$158</f>
        <v>0</v>
      </c>
      <c r="G167" s="133"/>
      <c r="H167" s="133"/>
      <c r="I167" s="131"/>
      <c r="J167" s="131"/>
      <c r="K167" s="131"/>
    </row>
    <row r="168" spans="1:11">
      <c r="A168" s="127"/>
      <c r="B168" s="218"/>
      <c r="C168" s="313" t="s">
        <v>29</v>
      </c>
      <c r="D168" s="310"/>
      <c r="E168" s="311"/>
      <c r="F168" s="319">
        <f>$K$158</f>
        <v>0</v>
      </c>
      <c r="G168" s="133"/>
      <c r="H168" s="133"/>
      <c r="I168" s="298"/>
      <c r="J168" s="131"/>
      <c r="K168" s="131"/>
    </row>
    <row r="169" spans="1:11">
      <c r="A169" s="134"/>
      <c r="B169" s="218"/>
      <c r="C169" s="313" t="s">
        <v>30</v>
      </c>
      <c r="D169" s="415"/>
      <c r="E169" s="415"/>
      <c r="F169" s="328"/>
      <c r="G169" s="135"/>
      <c r="H169" s="135"/>
      <c r="I169" s="298"/>
      <c r="J169" s="131"/>
      <c r="K169" s="131"/>
    </row>
    <row r="170" spans="1:11">
      <c r="A170" s="134"/>
      <c r="B170" s="218"/>
      <c r="C170" s="313" t="s">
        <v>12</v>
      </c>
      <c r="D170" s="415"/>
      <c r="E170" s="415"/>
      <c r="F170" s="328"/>
      <c r="G170" s="135"/>
      <c r="H170" s="135"/>
      <c r="I170" s="298"/>
      <c r="J170" s="131"/>
      <c r="K170" s="131"/>
    </row>
    <row r="171" spans="1:11">
      <c r="A171" s="134"/>
      <c r="B171" s="218"/>
      <c r="C171" s="313" t="s">
        <v>13</v>
      </c>
      <c r="D171" s="415"/>
      <c r="E171" s="415"/>
      <c r="F171" s="328"/>
      <c r="G171" s="135"/>
      <c r="H171" s="135"/>
      <c r="I171" s="299"/>
      <c r="J171" s="131"/>
      <c r="K171" s="131"/>
    </row>
    <row r="172" spans="1:11">
      <c r="A172" s="134"/>
      <c r="B172" s="218"/>
      <c r="C172" s="314" t="s">
        <v>25</v>
      </c>
      <c r="D172" s="383">
        <f>SUM(F167:F171)</f>
        <v>0</v>
      </c>
      <c r="E172" s="383"/>
      <c r="F172" s="384"/>
      <c r="G172" s="135"/>
      <c r="H172" s="135"/>
      <c r="I172" s="298"/>
      <c r="J172" s="131"/>
      <c r="K172" s="131"/>
    </row>
    <row r="173" spans="1:11">
      <c r="A173" s="134"/>
      <c r="B173" s="218"/>
      <c r="C173" s="412"/>
      <c r="D173" s="413"/>
      <c r="E173" s="413"/>
      <c r="F173" s="414"/>
      <c r="G173" s="135"/>
      <c r="H173" s="135"/>
      <c r="I173" s="298"/>
      <c r="J173" s="131"/>
      <c r="K173" s="131"/>
    </row>
    <row r="174" spans="1:11">
      <c r="A174" s="134"/>
      <c r="B174" s="218"/>
      <c r="C174" s="313" t="s">
        <v>14</v>
      </c>
      <c r="D174" s="415"/>
      <c r="E174" s="415"/>
      <c r="F174" s="328"/>
      <c r="G174" s="135"/>
      <c r="H174" s="135"/>
      <c r="I174" s="298"/>
      <c r="J174" s="131"/>
      <c r="K174" s="131"/>
    </row>
    <row r="175" spans="1:11">
      <c r="A175" s="134"/>
      <c r="B175" s="218"/>
      <c r="C175" s="313" t="s">
        <v>26</v>
      </c>
      <c r="D175" s="415"/>
      <c r="E175" s="415"/>
      <c r="F175" s="328"/>
      <c r="G175" s="135"/>
      <c r="H175" s="135"/>
      <c r="I175" s="300"/>
      <c r="J175" s="131"/>
      <c r="K175" s="131"/>
    </row>
    <row r="176" spans="1:11">
      <c r="A176" s="134"/>
      <c r="B176" s="218"/>
      <c r="C176" s="314" t="s">
        <v>28</v>
      </c>
      <c r="D176" s="385">
        <f>SUM(F174:F175)</f>
        <v>0</v>
      </c>
      <c r="E176" s="385"/>
      <c r="F176" s="386"/>
      <c r="G176" s="135"/>
      <c r="H176" s="135"/>
      <c r="I176" s="298"/>
      <c r="J176" s="131"/>
      <c r="K176" s="131"/>
    </row>
    <row r="177" spans="1:11">
      <c r="A177" s="134"/>
      <c r="B177" s="218"/>
      <c r="C177" s="412"/>
      <c r="D177" s="413"/>
      <c r="E177" s="413"/>
      <c r="F177" s="414"/>
      <c r="G177" s="133"/>
      <c r="H177" s="133"/>
      <c r="I177" s="301"/>
      <c r="J177" s="136"/>
      <c r="K177" s="136"/>
    </row>
    <row r="178" spans="1:11">
      <c r="A178" s="134"/>
      <c r="B178" s="218"/>
      <c r="C178" s="412"/>
      <c r="D178" s="413"/>
      <c r="E178" s="413"/>
      <c r="F178" s="414"/>
      <c r="G178" s="133"/>
      <c r="H178" s="133"/>
      <c r="I178" s="298"/>
      <c r="J178" s="136"/>
      <c r="K178" s="136"/>
    </row>
    <row r="179" spans="1:11">
      <c r="A179" s="134"/>
      <c r="B179" s="218"/>
      <c r="C179" s="315" t="s">
        <v>15</v>
      </c>
      <c r="D179" s="415"/>
      <c r="E179" s="415"/>
      <c r="F179" s="328"/>
      <c r="G179" s="135"/>
      <c r="H179" s="135"/>
      <c r="I179" s="298"/>
      <c r="J179" s="131"/>
      <c r="K179" s="131"/>
    </row>
    <row r="180" spans="1:11">
      <c r="A180" s="134"/>
      <c r="B180" s="218"/>
      <c r="C180" s="315" t="s">
        <v>16</v>
      </c>
      <c r="D180" s="415"/>
      <c r="E180" s="415"/>
      <c r="F180" s="328"/>
      <c r="G180" s="135"/>
      <c r="H180" s="135"/>
      <c r="I180" s="298"/>
      <c r="J180" s="131"/>
      <c r="K180" s="131"/>
    </row>
    <row r="181" spans="1:11">
      <c r="A181" s="134"/>
      <c r="B181" s="218"/>
      <c r="C181" s="315" t="s">
        <v>17</v>
      </c>
      <c r="D181" s="415"/>
      <c r="E181" s="415"/>
      <c r="F181" s="328"/>
      <c r="G181" s="135"/>
      <c r="H181" s="135"/>
      <c r="I181" s="298"/>
      <c r="J181" s="137"/>
      <c r="K181" s="137"/>
    </row>
    <row r="182" spans="1:11">
      <c r="A182" s="134"/>
      <c r="B182" s="218"/>
      <c r="C182" s="315" t="s">
        <v>18</v>
      </c>
      <c r="D182" s="415"/>
      <c r="E182" s="415"/>
      <c r="F182" s="328"/>
      <c r="G182" s="135"/>
      <c r="H182" s="135"/>
      <c r="I182" s="298"/>
      <c r="J182" s="137"/>
      <c r="K182" s="137"/>
    </row>
    <row r="183" spans="1:11">
      <c r="A183" s="138"/>
      <c r="B183" s="218"/>
      <c r="C183" s="315" t="s">
        <v>27</v>
      </c>
      <c r="D183" s="415"/>
      <c r="E183" s="415"/>
      <c r="F183" s="328"/>
      <c r="G183" s="133"/>
      <c r="H183" s="133"/>
      <c r="I183" s="298"/>
      <c r="J183" s="137"/>
      <c r="K183" s="137"/>
    </row>
    <row r="184" spans="1:11">
      <c r="A184" s="134"/>
      <c r="B184" s="218"/>
      <c r="C184" s="315" t="s">
        <v>19</v>
      </c>
      <c r="D184" s="415"/>
      <c r="E184" s="415"/>
      <c r="F184" s="328"/>
      <c r="G184" s="133"/>
      <c r="H184" s="133"/>
      <c r="I184" s="300"/>
      <c r="J184" s="137"/>
      <c r="K184" s="137"/>
    </row>
    <row r="185" spans="1:11">
      <c r="A185" s="134"/>
      <c r="B185" s="217"/>
      <c r="C185" s="314" t="s">
        <v>22</v>
      </c>
      <c r="D185" s="383">
        <f>SUM(F179:F184)</f>
        <v>0</v>
      </c>
      <c r="E185" s="383"/>
      <c r="F185" s="384"/>
      <c r="G185" s="133"/>
      <c r="H185" s="133"/>
      <c r="I185" s="132"/>
      <c r="J185" s="137"/>
      <c r="K185" s="137"/>
    </row>
    <row r="186" spans="1:11" ht="13.8" thickBot="1">
      <c r="A186" s="134"/>
      <c r="B186" s="217"/>
      <c r="C186" s="412"/>
      <c r="D186" s="413"/>
      <c r="E186" s="413"/>
      <c r="F186" s="414"/>
      <c r="G186" s="302"/>
      <c r="H186" s="133"/>
      <c r="I186" s="140"/>
      <c r="J186" s="136"/>
      <c r="K186" s="141"/>
    </row>
    <row r="187" spans="1:11" ht="21.6" thickBot="1">
      <c r="A187" s="134"/>
      <c r="B187" s="218"/>
      <c r="C187" s="320" t="s">
        <v>371</v>
      </c>
      <c r="D187" s="378">
        <f>D165+D172+D176+D185</f>
        <v>0</v>
      </c>
      <c r="E187" s="379"/>
      <c r="F187" s="380"/>
      <c r="G187" s="133"/>
      <c r="H187" s="133"/>
      <c r="I187" s="137"/>
      <c r="J187" s="137"/>
      <c r="K187" s="137"/>
    </row>
    <row r="188" spans="1:11">
      <c r="A188" s="134"/>
      <c r="B188" s="218"/>
      <c r="C188" s="218"/>
      <c r="D188" s="237"/>
      <c r="E188" s="237"/>
      <c r="F188" s="247"/>
      <c r="G188" s="133"/>
      <c r="H188" s="133"/>
      <c r="I188" s="137"/>
      <c r="J188" s="137"/>
      <c r="K188" s="137"/>
    </row>
    <row r="189" spans="1:11">
      <c r="A189" s="134"/>
      <c r="B189" s="218"/>
      <c r="C189" s="218"/>
      <c r="D189" s="237"/>
      <c r="E189" s="237"/>
      <c r="F189" s="247"/>
      <c r="G189" s="133"/>
      <c r="H189" s="133"/>
      <c r="I189" s="137"/>
      <c r="J189" s="137"/>
      <c r="K189" s="137"/>
    </row>
    <row r="190" spans="1:11" ht="15">
      <c r="A190" s="134"/>
      <c r="B190" s="331" t="s">
        <v>363</v>
      </c>
      <c r="C190" s="218"/>
      <c r="D190" s="237"/>
      <c r="E190" s="237"/>
      <c r="F190" s="247"/>
      <c r="G190" s="142"/>
      <c r="H190" s="142"/>
      <c r="I190" s="142"/>
      <c r="J190" s="143"/>
      <c r="K190" s="143"/>
    </row>
  </sheetData>
  <mergeCells count="24">
    <mergeCell ref="C87:H87"/>
    <mergeCell ref="C105:H105"/>
    <mergeCell ref="C109:H109"/>
    <mergeCell ref="C178:F178"/>
    <mergeCell ref="D179:E184"/>
    <mergeCell ref="C162:F162"/>
    <mergeCell ref="D164:E164"/>
    <mergeCell ref="D165:F165"/>
    <mergeCell ref="D166:E166"/>
    <mergeCell ref="D169:E171"/>
    <mergeCell ref="D185:F185"/>
    <mergeCell ref="C186:F186"/>
    <mergeCell ref="D187:F187"/>
    <mergeCell ref="D172:F172"/>
    <mergeCell ref="C173:F173"/>
    <mergeCell ref="D174:E175"/>
    <mergeCell ref="D176:F176"/>
    <mergeCell ref="C177:F177"/>
    <mergeCell ref="A1:A3"/>
    <mergeCell ref="B1:B3"/>
    <mergeCell ref="C1:C3"/>
    <mergeCell ref="D1:K3"/>
    <mergeCell ref="F4:H4"/>
    <mergeCell ref="I4:K4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85" fitToHeight="0" orientation="landscape" horizontalDpi="300" verticalDpi="300" r:id="rId1"/>
  <headerFooter alignWithMargins="0">
    <oddHeader xml:space="preserve">&amp;L    &amp;RAkcia : </oddHeader>
    <oddFooter>&amp;LDátum:
Tlač:&amp;C&amp;P/&amp;N</oddFooter>
  </headerFooter>
  <rowBreaks count="1" manualBreakCount="1">
    <brk id="160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fitToPage="1"/>
  </sheetPr>
  <dimension ref="A1:K188"/>
  <sheetViews>
    <sheetView view="pageBreakPreview" zoomScale="130" zoomScaleNormal="100" zoomScaleSheetLayoutView="130" workbookViewId="0">
      <pane ySplit="5" topLeftCell="A7" activePane="bottomLeft" state="frozen"/>
      <selection pane="bottomLeft" activeCell="L172" sqref="L172"/>
    </sheetView>
  </sheetViews>
  <sheetFormatPr defaultColWidth="9.109375" defaultRowHeight="13.2"/>
  <cols>
    <col min="1" max="1" width="4.88671875" style="144" bestFit="1" customWidth="1"/>
    <col min="2" max="2" width="14.5546875" style="145" bestFit="1" customWidth="1"/>
    <col min="3" max="3" width="61" style="145" bestFit="1" customWidth="1"/>
    <col min="4" max="4" width="6.33203125" style="146" bestFit="1" customWidth="1"/>
    <col min="5" max="5" width="8.88671875" style="189" bestFit="1" customWidth="1"/>
    <col min="6" max="6" width="9.44140625" style="147" bestFit="1" customWidth="1"/>
    <col min="7" max="7" width="12" style="147" bestFit="1" customWidth="1"/>
    <col min="8" max="8" width="11" style="147" bestFit="1" customWidth="1"/>
    <col min="9" max="9" width="11" style="148" bestFit="1" customWidth="1"/>
    <col min="10" max="11" width="12" style="148" bestFit="1" customWidth="1"/>
    <col min="12" max="16384" width="9.109375" style="94"/>
  </cols>
  <sheetData>
    <row r="1" spans="1:11">
      <c r="A1" s="387"/>
      <c r="B1" s="390" t="s">
        <v>23</v>
      </c>
      <c r="C1" s="390" t="s">
        <v>205</v>
      </c>
      <c r="D1" s="393"/>
      <c r="E1" s="393"/>
      <c r="F1" s="393"/>
      <c r="G1" s="393"/>
      <c r="H1" s="393"/>
      <c r="I1" s="393"/>
      <c r="J1" s="393"/>
      <c r="K1" s="394"/>
    </row>
    <row r="2" spans="1:11">
      <c r="A2" s="388"/>
      <c r="B2" s="391"/>
      <c r="C2" s="391"/>
      <c r="D2" s="395"/>
      <c r="E2" s="395"/>
      <c r="F2" s="395"/>
      <c r="G2" s="395"/>
      <c r="H2" s="395"/>
      <c r="I2" s="395"/>
      <c r="J2" s="395"/>
      <c r="K2" s="396"/>
    </row>
    <row r="3" spans="1:11" ht="13.8" thickBot="1">
      <c r="A3" s="389"/>
      <c r="B3" s="392"/>
      <c r="C3" s="392"/>
      <c r="D3" s="397"/>
      <c r="E3" s="397"/>
      <c r="F3" s="397"/>
      <c r="G3" s="397"/>
      <c r="H3" s="397"/>
      <c r="I3" s="397"/>
      <c r="J3" s="397"/>
      <c r="K3" s="398"/>
    </row>
    <row r="4" spans="1:11" ht="13.8" thickBot="1">
      <c r="A4" s="29" t="s">
        <v>0</v>
      </c>
      <c r="B4" s="32" t="s">
        <v>5</v>
      </c>
      <c r="C4" s="31" t="s">
        <v>21</v>
      </c>
      <c r="D4" s="32" t="s">
        <v>1</v>
      </c>
      <c r="E4" s="33" t="s">
        <v>2</v>
      </c>
      <c r="F4" s="399" t="s">
        <v>233</v>
      </c>
      <c r="G4" s="400"/>
      <c r="H4" s="401"/>
      <c r="I4" s="402" t="s">
        <v>3</v>
      </c>
      <c r="J4" s="403"/>
      <c r="K4" s="404"/>
    </row>
    <row r="5" spans="1:11" ht="13.8" thickBot="1">
      <c r="A5" s="50" t="s">
        <v>4</v>
      </c>
      <c r="B5" s="51"/>
      <c r="C5" s="52"/>
      <c r="D5" s="53"/>
      <c r="E5" s="54"/>
      <c r="F5" s="55" t="s">
        <v>6</v>
      </c>
      <c r="G5" s="56" t="s">
        <v>7</v>
      </c>
      <c r="H5" s="57" t="s">
        <v>11</v>
      </c>
      <c r="I5" s="58" t="s">
        <v>6</v>
      </c>
      <c r="J5" s="59" t="s">
        <v>7</v>
      </c>
      <c r="K5" s="57" t="s">
        <v>11</v>
      </c>
    </row>
    <row r="6" spans="1:11" s="73" customFormat="1" ht="39.6">
      <c r="A6" s="77">
        <v>1</v>
      </c>
      <c r="B6" s="303"/>
      <c r="C6" s="126" t="s">
        <v>293</v>
      </c>
      <c r="D6" s="86" t="s">
        <v>38</v>
      </c>
      <c r="E6" s="190">
        <v>12</v>
      </c>
      <c r="F6" s="87"/>
      <c r="G6" s="85"/>
      <c r="H6" s="84"/>
      <c r="I6" s="361">
        <f>$E6*F6</f>
        <v>0</v>
      </c>
      <c r="J6" s="361">
        <f t="shared" ref="J6:K21" si="0">$E6*G6</f>
        <v>0</v>
      </c>
      <c r="K6" s="361">
        <f t="shared" si="0"/>
        <v>0</v>
      </c>
    </row>
    <row r="7" spans="1:11" s="73" customFormat="1" ht="39.6">
      <c r="A7" s="66">
        <v>2</v>
      </c>
      <c r="B7" s="103"/>
      <c r="C7" s="104" t="s">
        <v>229</v>
      </c>
      <c r="D7" s="63" t="s">
        <v>38</v>
      </c>
      <c r="E7" s="92">
        <v>12</v>
      </c>
      <c r="F7" s="75"/>
      <c r="G7" s="9"/>
      <c r="H7" s="7"/>
      <c r="I7" s="361">
        <f t="shared" ref="I7:I70" si="1">$E7*F7</f>
        <v>0</v>
      </c>
      <c r="J7" s="361">
        <f t="shared" si="0"/>
        <v>0</v>
      </c>
      <c r="K7" s="361">
        <f t="shared" si="0"/>
        <v>0</v>
      </c>
    </row>
    <row r="8" spans="1:11" s="73" customFormat="1" ht="39.6">
      <c r="A8" s="66">
        <v>3</v>
      </c>
      <c r="B8" s="103"/>
      <c r="C8" s="104" t="s">
        <v>133</v>
      </c>
      <c r="D8" s="63" t="s">
        <v>38</v>
      </c>
      <c r="E8" s="92">
        <v>12</v>
      </c>
      <c r="F8" s="75"/>
      <c r="G8" s="9"/>
      <c r="H8" s="7"/>
      <c r="I8" s="361">
        <f t="shared" si="1"/>
        <v>0</v>
      </c>
      <c r="J8" s="361">
        <f t="shared" si="0"/>
        <v>0</v>
      </c>
      <c r="K8" s="361">
        <f t="shared" si="0"/>
        <v>0</v>
      </c>
    </row>
    <row r="9" spans="1:11" s="73" customFormat="1" ht="26.4">
      <c r="A9" s="66">
        <v>4</v>
      </c>
      <c r="B9" s="103"/>
      <c r="C9" s="104" t="s">
        <v>136</v>
      </c>
      <c r="D9" s="63" t="s">
        <v>31</v>
      </c>
      <c r="E9" s="92">
        <v>12</v>
      </c>
      <c r="F9" s="75"/>
      <c r="G9" s="9"/>
      <c r="H9" s="7"/>
      <c r="I9" s="361">
        <f t="shared" si="1"/>
        <v>0</v>
      </c>
      <c r="J9" s="361">
        <f t="shared" si="0"/>
        <v>0</v>
      </c>
      <c r="K9" s="361">
        <f t="shared" si="0"/>
        <v>0</v>
      </c>
    </row>
    <row r="10" spans="1:11" s="73" customFormat="1" ht="39.6">
      <c r="A10" s="66">
        <v>5</v>
      </c>
      <c r="B10" s="103"/>
      <c r="C10" s="101" t="s">
        <v>305</v>
      </c>
      <c r="D10" s="63" t="s">
        <v>38</v>
      </c>
      <c r="E10" s="92">
        <v>110</v>
      </c>
      <c r="F10" s="75"/>
      <c r="G10" s="9"/>
      <c r="H10" s="7"/>
      <c r="I10" s="361">
        <f t="shared" si="1"/>
        <v>0</v>
      </c>
      <c r="J10" s="361">
        <f t="shared" si="0"/>
        <v>0</v>
      </c>
      <c r="K10" s="361">
        <f t="shared" si="0"/>
        <v>0</v>
      </c>
    </row>
    <row r="11" spans="1:11" s="73" customFormat="1" ht="39.6">
      <c r="A11" s="66">
        <v>6</v>
      </c>
      <c r="B11" s="103"/>
      <c r="C11" s="104" t="s">
        <v>119</v>
      </c>
      <c r="D11" s="63" t="s">
        <v>38</v>
      </c>
      <c r="E11" s="92">
        <v>110</v>
      </c>
      <c r="F11" s="75"/>
      <c r="G11" s="9"/>
      <c r="H11" s="7"/>
      <c r="I11" s="361">
        <f t="shared" si="1"/>
        <v>0</v>
      </c>
      <c r="J11" s="361">
        <f t="shared" si="0"/>
        <v>0</v>
      </c>
      <c r="K11" s="361">
        <f t="shared" si="0"/>
        <v>0</v>
      </c>
    </row>
    <row r="12" spans="1:11" s="73" customFormat="1" ht="39.6">
      <c r="A12" s="66">
        <v>7</v>
      </c>
      <c r="B12" s="103"/>
      <c r="C12" s="104" t="s">
        <v>133</v>
      </c>
      <c r="D12" s="63" t="s">
        <v>38</v>
      </c>
      <c r="E12" s="92">
        <v>110</v>
      </c>
      <c r="F12" s="75"/>
      <c r="G12" s="9"/>
      <c r="H12" s="7"/>
      <c r="I12" s="361">
        <f t="shared" si="1"/>
        <v>0</v>
      </c>
      <c r="J12" s="361">
        <f t="shared" si="0"/>
        <v>0</v>
      </c>
      <c r="K12" s="361">
        <f t="shared" si="0"/>
        <v>0</v>
      </c>
    </row>
    <row r="13" spans="1:11" s="73" customFormat="1" ht="26.4">
      <c r="A13" s="66">
        <v>8</v>
      </c>
      <c r="B13" s="103"/>
      <c r="C13" s="104" t="s">
        <v>137</v>
      </c>
      <c r="D13" s="63" t="s">
        <v>31</v>
      </c>
      <c r="E13" s="92">
        <v>110</v>
      </c>
      <c r="F13" s="75"/>
      <c r="G13" s="9"/>
      <c r="H13" s="7"/>
      <c r="I13" s="361">
        <f t="shared" si="1"/>
        <v>0</v>
      </c>
      <c r="J13" s="361">
        <f t="shared" si="0"/>
        <v>0</v>
      </c>
      <c r="K13" s="361">
        <f t="shared" si="0"/>
        <v>0</v>
      </c>
    </row>
    <row r="14" spans="1:11" s="73" customFormat="1" ht="39.6">
      <c r="A14" s="66">
        <v>9</v>
      </c>
      <c r="B14" s="103"/>
      <c r="C14" s="101" t="s">
        <v>255</v>
      </c>
      <c r="D14" s="63" t="s">
        <v>38</v>
      </c>
      <c r="E14" s="92">
        <v>10</v>
      </c>
      <c r="F14" s="75"/>
      <c r="G14" s="9"/>
      <c r="H14" s="7"/>
      <c r="I14" s="361">
        <f t="shared" si="1"/>
        <v>0</v>
      </c>
      <c r="J14" s="361">
        <f t="shared" si="0"/>
        <v>0</v>
      </c>
      <c r="K14" s="361">
        <f t="shared" si="0"/>
        <v>0</v>
      </c>
    </row>
    <row r="15" spans="1:11" s="73" customFormat="1" ht="39.6">
      <c r="A15" s="66">
        <v>10</v>
      </c>
      <c r="B15" s="103"/>
      <c r="C15" s="104" t="s">
        <v>207</v>
      </c>
      <c r="D15" s="63" t="s">
        <v>38</v>
      </c>
      <c r="E15" s="92">
        <v>10</v>
      </c>
      <c r="F15" s="75"/>
      <c r="G15" s="9"/>
      <c r="H15" s="7"/>
      <c r="I15" s="361">
        <f t="shared" si="1"/>
        <v>0</v>
      </c>
      <c r="J15" s="361">
        <f t="shared" si="0"/>
        <v>0</v>
      </c>
      <c r="K15" s="361">
        <f t="shared" si="0"/>
        <v>0</v>
      </c>
    </row>
    <row r="16" spans="1:11" s="73" customFormat="1" ht="39.6">
      <c r="A16" s="66">
        <v>11</v>
      </c>
      <c r="B16" s="103"/>
      <c r="C16" s="104" t="s">
        <v>133</v>
      </c>
      <c r="D16" s="63" t="s">
        <v>38</v>
      </c>
      <c r="E16" s="92">
        <v>10</v>
      </c>
      <c r="F16" s="75"/>
      <c r="G16" s="9"/>
      <c r="H16" s="7"/>
      <c r="I16" s="361">
        <f t="shared" si="1"/>
        <v>0</v>
      </c>
      <c r="J16" s="361">
        <f t="shared" si="0"/>
        <v>0</v>
      </c>
      <c r="K16" s="361">
        <f t="shared" si="0"/>
        <v>0</v>
      </c>
    </row>
    <row r="17" spans="1:11" s="73" customFormat="1" ht="39.6">
      <c r="A17" s="66">
        <v>12</v>
      </c>
      <c r="B17" s="103"/>
      <c r="C17" s="104" t="s">
        <v>206</v>
      </c>
      <c r="D17" s="63" t="s">
        <v>31</v>
      </c>
      <c r="E17" s="92">
        <v>10</v>
      </c>
      <c r="F17" s="75"/>
      <c r="G17" s="9"/>
      <c r="H17" s="7"/>
      <c r="I17" s="361">
        <f t="shared" si="1"/>
        <v>0</v>
      </c>
      <c r="J17" s="361">
        <f t="shared" si="0"/>
        <v>0</v>
      </c>
      <c r="K17" s="361">
        <f t="shared" si="0"/>
        <v>0</v>
      </c>
    </row>
    <row r="18" spans="1:11" s="73" customFormat="1" ht="39.6">
      <c r="A18" s="66">
        <v>13</v>
      </c>
      <c r="B18" s="103"/>
      <c r="C18" s="101" t="s">
        <v>306</v>
      </c>
      <c r="D18" s="63" t="s">
        <v>38</v>
      </c>
      <c r="E18" s="92"/>
      <c r="F18" s="75"/>
      <c r="G18" s="9"/>
      <c r="H18" s="7"/>
      <c r="I18" s="361">
        <f t="shared" si="1"/>
        <v>0</v>
      </c>
      <c r="J18" s="361">
        <f t="shared" si="0"/>
        <v>0</v>
      </c>
      <c r="K18" s="361">
        <f t="shared" si="0"/>
        <v>0</v>
      </c>
    </row>
    <row r="19" spans="1:11" s="73" customFormat="1" ht="39.6">
      <c r="A19" s="66">
        <v>14</v>
      </c>
      <c r="B19" s="103"/>
      <c r="C19" s="104" t="s">
        <v>229</v>
      </c>
      <c r="D19" s="63" t="s">
        <v>38</v>
      </c>
      <c r="E19" s="92"/>
      <c r="F19" s="75"/>
      <c r="G19" s="9"/>
      <c r="H19" s="7"/>
      <c r="I19" s="361">
        <f t="shared" si="1"/>
        <v>0</v>
      </c>
      <c r="J19" s="361">
        <f t="shared" si="0"/>
        <v>0</v>
      </c>
      <c r="K19" s="361">
        <f t="shared" si="0"/>
        <v>0</v>
      </c>
    </row>
    <row r="20" spans="1:11" s="73" customFormat="1" ht="39.6">
      <c r="A20" s="66">
        <v>15</v>
      </c>
      <c r="B20" s="103"/>
      <c r="C20" s="104" t="s">
        <v>121</v>
      </c>
      <c r="D20" s="63" t="s">
        <v>38</v>
      </c>
      <c r="E20" s="92"/>
      <c r="F20" s="75"/>
      <c r="G20" s="9"/>
      <c r="H20" s="7"/>
      <c r="I20" s="361">
        <f t="shared" si="1"/>
        <v>0</v>
      </c>
      <c r="J20" s="361">
        <f t="shared" si="0"/>
        <v>0</v>
      </c>
      <c r="K20" s="361">
        <f t="shared" si="0"/>
        <v>0</v>
      </c>
    </row>
    <row r="21" spans="1:11" s="73" customFormat="1" ht="26.4">
      <c r="A21" s="66">
        <v>16</v>
      </c>
      <c r="B21" s="103"/>
      <c r="C21" s="104" t="s">
        <v>134</v>
      </c>
      <c r="D21" s="63" t="s">
        <v>31</v>
      </c>
      <c r="E21" s="92"/>
      <c r="F21" s="75"/>
      <c r="G21" s="9"/>
      <c r="H21" s="7"/>
      <c r="I21" s="361">
        <f t="shared" si="1"/>
        <v>0</v>
      </c>
      <c r="J21" s="361">
        <f t="shared" si="0"/>
        <v>0</v>
      </c>
      <c r="K21" s="361">
        <f t="shared" si="0"/>
        <v>0</v>
      </c>
    </row>
    <row r="22" spans="1:11" s="73" customFormat="1" ht="26.4">
      <c r="A22" s="66">
        <v>17</v>
      </c>
      <c r="B22" s="103"/>
      <c r="C22" s="101" t="s">
        <v>282</v>
      </c>
      <c r="D22" s="63" t="s">
        <v>38</v>
      </c>
      <c r="E22" s="92">
        <v>11</v>
      </c>
      <c r="F22" s="75"/>
      <c r="G22" s="9"/>
      <c r="H22" s="7"/>
      <c r="I22" s="361">
        <f t="shared" si="1"/>
        <v>0</v>
      </c>
      <c r="J22" s="361">
        <f t="shared" ref="J22:J85" si="2">$E22*G22</f>
        <v>0</v>
      </c>
      <c r="K22" s="361">
        <f t="shared" ref="K22:K85" si="3">$E22*H22</f>
        <v>0</v>
      </c>
    </row>
    <row r="23" spans="1:11" s="73" customFormat="1" ht="39.6">
      <c r="A23" s="66">
        <v>18</v>
      </c>
      <c r="B23" s="103"/>
      <c r="C23" s="104" t="s">
        <v>229</v>
      </c>
      <c r="D23" s="63" t="s">
        <v>38</v>
      </c>
      <c r="E23" s="92">
        <v>11</v>
      </c>
      <c r="F23" s="75"/>
      <c r="G23" s="9"/>
      <c r="H23" s="7"/>
      <c r="I23" s="361">
        <f t="shared" si="1"/>
        <v>0</v>
      </c>
      <c r="J23" s="361">
        <f t="shared" si="2"/>
        <v>0</v>
      </c>
      <c r="K23" s="361">
        <f t="shared" si="3"/>
        <v>0</v>
      </c>
    </row>
    <row r="24" spans="1:11" s="73" customFormat="1" ht="39.6">
      <c r="A24" s="66">
        <v>19</v>
      </c>
      <c r="B24" s="103"/>
      <c r="C24" s="104" t="s">
        <v>128</v>
      </c>
      <c r="D24" s="63" t="s">
        <v>38</v>
      </c>
      <c r="E24" s="92">
        <v>11</v>
      </c>
      <c r="F24" s="75"/>
      <c r="G24" s="9"/>
      <c r="H24" s="7"/>
      <c r="I24" s="361">
        <f t="shared" si="1"/>
        <v>0</v>
      </c>
      <c r="J24" s="361">
        <f t="shared" si="2"/>
        <v>0</v>
      </c>
      <c r="K24" s="361">
        <f t="shared" si="3"/>
        <v>0</v>
      </c>
    </row>
    <row r="25" spans="1:11" s="73" customFormat="1" ht="26.4">
      <c r="A25" s="66">
        <v>20</v>
      </c>
      <c r="B25" s="103"/>
      <c r="C25" s="104" t="s">
        <v>134</v>
      </c>
      <c r="D25" s="63" t="s">
        <v>31</v>
      </c>
      <c r="E25" s="92">
        <v>11</v>
      </c>
      <c r="F25" s="75"/>
      <c r="G25" s="9"/>
      <c r="H25" s="7"/>
      <c r="I25" s="361">
        <f t="shared" si="1"/>
        <v>0</v>
      </c>
      <c r="J25" s="361">
        <f t="shared" si="2"/>
        <v>0</v>
      </c>
      <c r="K25" s="361">
        <f t="shared" si="3"/>
        <v>0</v>
      </c>
    </row>
    <row r="26" spans="1:11" s="73" customFormat="1" ht="39.6">
      <c r="A26" s="66">
        <v>21</v>
      </c>
      <c r="B26" s="103"/>
      <c r="C26" s="101" t="s">
        <v>280</v>
      </c>
      <c r="D26" s="63" t="s">
        <v>38</v>
      </c>
      <c r="E26" s="92"/>
      <c r="F26" s="75"/>
      <c r="G26" s="9"/>
      <c r="H26" s="7"/>
      <c r="I26" s="361">
        <f t="shared" si="1"/>
        <v>0</v>
      </c>
      <c r="J26" s="361">
        <f t="shared" si="2"/>
        <v>0</v>
      </c>
      <c r="K26" s="361">
        <f t="shared" si="3"/>
        <v>0</v>
      </c>
    </row>
    <row r="27" spans="1:11" s="73" customFormat="1" ht="39.6">
      <c r="A27" s="66">
        <v>22</v>
      </c>
      <c r="B27" s="103"/>
      <c r="C27" s="104" t="s">
        <v>229</v>
      </c>
      <c r="D27" s="63" t="s">
        <v>38</v>
      </c>
      <c r="E27" s="92"/>
      <c r="F27" s="75"/>
      <c r="G27" s="9"/>
      <c r="H27" s="7"/>
      <c r="I27" s="361">
        <f t="shared" si="1"/>
        <v>0</v>
      </c>
      <c r="J27" s="361">
        <f t="shared" si="2"/>
        <v>0</v>
      </c>
      <c r="K27" s="361">
        <f t="shared" si="3"/>
        <v>0</v>
      </c>
    </row>
    <row r="28" spans="1:11" s="73" customFormat="1" ht="39.6">
      <c r="A28" s="66">
        <v>23</v>
      </c>
      <c r="B28" s="103"/>
      <c r="C28" s="104" t="s">
        <v>121</v>
      </c>
      <c r="D28" s="63" t="s">
        <v>38</v>
      </c>
      <c r="E28" s="92"/>
      <c r="F28" s="75"/>
      <c r="G28" s="9"/>
      <c r="H28" s="7"/>
      <c r="I28" s="361">
        <f t="shared" si="1"/>
        <v>0</v>
      </c>
      <c r="J28" s="361">
        <f t="shared" si="2"/>
        <v>0</v>
      </c>
      <c r="K28" s="361">
        <f t="shared" si="3"/>
        <v>0</v>
      </c>
    </row>
    <row r="29" spans="1:11" s="73" customFormat="1" ht="26.4">
      <c r="A29" s="66">
        <v>24</v>
      </c>
      <c r="B29" s="103"/>
      <c r="C29" s="104" t="s">
        <v>134</v>
      </c>
      <c r="D29" s="63" t="s">
        <v>31</v>
      </c>
      <c r="E29" s="92"/>
      <c r="F29" s="75"/>
      <c r="G29" s="9"/>
      <c r="H29" s="7"/>
      <c r="I29" s="361">
        <f t="shared" si="1"/>
        <v>0</v>
      </c>
      <c r="J29" s="361">
        <f t="shared" si="2"/>
        <v>0</v>
      </c>
      <c r="K29" s="361">
        <f t="shared" si="3"/>
        <v>0</v>
      </c>
    </row>
    <row r="30" spans="1:11" s="73" customFormat="1" ht="39.6">
      <c r="A30" s="66">
        <v>25</v>
      </c>
      <c r="B30" s="103"/>
      <c r="C30" s="101" t="s">
        <v>307</v>
      </c>
      <c r="D30" s="63" t="s">
        <v>38</v>
      </c>
      <c r="E30" s="92"/>
      <c r="F30" s="75"/>
      <c r="G30" s="9"/>
      <c r="H30" s="7"/>
      <c r="I30" s="361">
        <f t="shared" si="1"/>
        <v>0</v>
      </c>
      <c r="J30" s="361">
        <f t="shared" si="2"/>
        <v>0</v>
      </c>
      <c r="K30" s="361">
        <f t="shared" si="3"/>
        <v>0</v>
      </c>
    </row>
    <row r="31" spans="1:11" s="73" customFormat="1" ht="39.6">
      <c r="A31" s="66">
        <v>26</v>
      </c>
      <c r="B31" s="103"/>
      <c r="C31" s="104" t="s">
        <v>229</v>
      </c>
      <c r="D31" s="63" t="s">
        <v>38</v>
      </c>
      <c r="E31" s="92"/>
      <c r="F31" s="75"/>
      <c r="G31" s="9"/>
      <c r="H31" s="7"/>
      <c r="I31" s="361">
        <f t="shared" si="1"/>
        <v>0</v>
      </c>
      <c r="J31" s="361">
        <f t="shared" si="2"/>
        <v>0</v>
      </c>
      <c r="K31" s="361">
        <f t="shared" si="3"/>
        <v>0</v>
      </c>
    </row>
    <row r="32" spans="1:11" s="73" customFormat="1" ht="39.6">
      <c r="A32" s="66">
        <v>27</v>
      </c>
      <c r="B32" s="103"/>
      <c r="C32" s="104" t="s">
        <v>128</v>
      </c>
      <c r="D32" s="63" t="s">
        <v>38</v>
      </c>
      <c r="E32" s="92"/>
      <c r="F32" s="75"/>
      <c r="G32" s="9"/>
      <c r="H32" s="7"/>
      <c r="I32" s="361">
        <f t="shared" si="1"/>
        <v>0</v>
      </c>
      <c r="J32" s="361">
        <f t="shared" si="2"/>
        <v>0</v>
      </c>
      <c r="K32" s="361">
        <f t="shared" si="3"/>
        <v>0</v>
      </c>
    </row>
    <row r="33" spans="1:11" s="73" customFormat="1" ht="39.6">
      <c r="A33" s="66">
        <v>28</v>
      </c>
      <c r="B33" s="103"/>
      <c r="C33" s="104" t="s">
        <v>127</v>
      </c>
      <c r="D33" s="63" t="s">
        <v>31</v>
      </c>
      <c r="E33" s="92"/>
      <c r="F33" s="75"/>
      <c r="G33" s="9"/>
      <c r="H33" s="7"/>
      <c r="I33" s="361">
        <f t="shared" si="1"/>
        <v>0</v>
      </c>
      <c r="J33" s="361">
        <f t="shared" si="2"/>
        <v>0</v>
      </c>
      <c r="K33" s="361">
        <f t="shared" si="3"/>
        <v>0</v>
      </c>
    </row>
    <row r="34" spans="1:11" s="73" customFormat="1" ht="39.6">
      <c r="A34" s="66">
        <v>29</v>
      </c>
      <c r="B34" s="103"/>
      <c r="C34" s="101" t="s">
        <v>308</v>
      </c>
      <c r="D34" s="63" t="s">
        <v>38</v>
      </c>
      <c r="E34" s="92"/>
      <c r="F34" s="75"/>
      <c r="G34" s="9"/>
      <c r="H34" s="7"/>
      <c r="I34" s="361">
        <f t="shared" si="1"/>
        <v>0</v>
      </c>
      <c r="J34" s="361">
        <f t="shared" si="2"/>
        <v>0</v>
      </c>
      <c r="K34" s="361">
        <f t="shared" si="3"/>
        <v>0</v>
      </c>
    </row>
    <row r="35" spans="1:11" s="73" customFormat="1" ht="39.6">
      <c r="A35" s="66">
        <v>30</v>
      </c>
      <c r="B35" s="103"/>
      <c r="C35" s="104" t="s">
        <v>229</v>
      </c>
      <c r="D35" s="63" t="s">
        <v>38</v>
      </c>
      <c r="E35" s="92"/>
      <c r="F35" s="75"/>
      <c r="G35" s="9"/>
      <c r="H35" s="7"/>
      <c r="I35" s="361">
        <f t="shared" si="1"/>
        <v>0</v>
      </c>
      <c r="J35" s="361">
        <f t="shared" si="2"/>
        <v>0</v>
      </c>
      <c r="K35" s="361">
        <f t="shared" si="3"/>
        <v>0</v>
      </c>
    </row>
    <row r="36" spans="1:11" s="73" customFormat="1" ht="39.6">
      <c r="A36" s="66">
        <v>31</v>
      </c>
      <c r="B36" s="103"/>
      <c r="C36" s="104" t="s">
        <v>121</v>
      </c>
      <c r="D36" s="63" t="s">
        <v>38</v>
      </c>
      <c r="E36" s="92"/>
      <c r="F36" s="75"/>
      <c r="G36" s="9"/>
      <c r="H36" s="7"/>
      <c r="I36" s="361">
        <f t="shared" si="1"/>
        <v>0</v>
      </c>
      <c r="J36" s="361">
        <f t="shared" si="2"/>
        <v>0</v>
      </c>
      <c r="K36" s="361">
        <f t="shared" si="3"/>
        <v>0</v>
      </c>
    </row>
    <row r="37" spans="1:11" s="73" customFormat="1" ht="26.4">
      <c r="A37" s="66">
        <v>32</v>
      </c>
      <c r="B37" s="103"/>
      <c r="C37" s="104" t="s">
        <v>134</v>
      </c>
      <c r="D37" s="63" t="s">
        <v>31</v>
      </c>
      <c r="E37" s="92"/>
      <c r="F37" s="75"/>
      <c r="G37" s="9"/>
      <c r="H37" s="7"/>
      <c r="I37" s="361">
        <f t="shared" si="1"/>
        <v>0</v>
      </c>
      <c r="J37" s="361">
        <f t="shared" si="2"/>
        <v>0</v>
      </c>
      <c r="K37" s="361">
        <f t="shared" si="3"/>
        <v>0</v>
      </c>
    </row>
    <row r="38" spans="1:11" s="73" customFormat="1" ht="26.4">
      <c r="A38" s="66">
        <v>33</v>
      </c>
      <c r="B38" s="103"/>
      <c r="C38" s="101" t="s">
        <v>309</v>
      </c>
      <c r="D38" s="63" t="s">
        <v>38</v>
      </c>
      <c r="E38" s="92"/>
      <c r="F38" s="75"/>
      <c r="G38" s="9"/>
      <c r="H38" s="7"/>
      <c r="I38" s="361">
        <f t="shared" si="1"/>
        <v>0</v>
      </c>
      <c r="J38" s="361">
        <f t="shared" si="2"/>
        <v>0</v>
      </c>
      <c r="K38" s="361">
        <f t="shared" si="3"/>
        <v>0</v>
      </c>
    </row>
    <row r="39" spans="1:11" s="73" customFormat="1" ht="39.6">
      <c r="A39" s="66">
        <v>34</v>
      </c>
      <c r="B39" s="103"/>
      <c r="C39" s="104" t="s">
        <v>229</v>
      </c>
      <c r="D39" s="63" t="s">
        <v>38</v>
      </c>
      <c r="E39" s="92"/>
      <c r="F39" s="75"/>
      <c r="G39" s="9"/>
      <c r="H39" s="7"/>
      <c r="I39" s="361">
        <f t="shared" si="1"/>
        <v>0</v>
      </c>
      <c r="J39" s="361">
        <f t="shared" si="2"/>
        <v>0</v>
      </c>
      <c r="K39" s="361">
        <f t="shared" si="3"/>
        <v>0</v>
      </c>
    </row>
    <row r="40" spans="1:11" s="73" customFormat="1" ht="39.6">
      <c r="A40" s="66">
        <v>35</v>
      </c>
      <c r="B40" s="103"/>
      <c r="C40" s="104" t="s">
        <v>121</v>
      </c>
      <c r="D40" s="63" t="s">
        <v>38</v>
      </c>
      <c r="E40" s="92"/>
      <c r="F40" s="75"/>
      <c r="G40" s="9"/>
      <c r="H40" s="7"/>
      <c r="I40" s="361">
        <f t="shared" si="1"/>
        <v>0</v>
      </c>
      <c r="J40" s="361">
        <f t="shared" si="2"/>
        <v>0</v>
      </c>
      <c r="K40" s="361">
        <f t="shared" si="3"/>
        <v>0</v>
      </c>
    </row>
    <row r="41" spans="1:11" s="73" customFormat="1" ht="39.6">
      <c r="A41" s="66">
        <v>36</v>
      </c>
      <c r="B41" s="103"/>
      <c r="C41" s="104" t="s">
        <v>120</v>
      </c>
      <c r="D41" s="63" t="s">
        <v>31</v>
      </c>
      <c r="E41" s="92"/>
      <c r="F41" s="75"/>
      <c r="G41" s="9"/>
      <c r="H41" s="7"/>
      <c r="I41" s="361">
        <f t="shared" si="1"/>
        <v>0</v>
      </c>
      <c r="J41" s="361">
        <f t="shared" si="2"/>
        <v>0</v>
      </c>
      <c r="K41" s="361">
        <f t="shared" si="3"/>
        <v>0</v>
      </c>
    </row>
    <row r="42" spans="1:11" s="73" customFormat="1" ht="26.4">
      <c r="A42" s="66">
        <v>37</v>
      </c>
      <c r="B42" s="103"/>
      <c r="C42" s="101" t="s">
        <v>264</v>
      </c>
      <c r="D42" s="63" t="s">
        <v>38</v>
      </c>
      <c r="E42" s="92">
        <v>2</v>
      </c>
      <c r="F42" s="75"/>
      <c r="G42" s="9"/>
      <c r="H42" s="7"/>
      <c r="I42" s="361">
        <f t="shared" si="1"/>
        <v>0</v>
      </c>
      <c r="J42" s="361">
        <f t="shared" si="2"/>
        <v>0</v>
      </c>
      <c r="K42" s="361">
        <f t="shared" si="3"/>
        <v>0</v>
      </c>
    </row>
    <row r="43" spans="1:11" s="73" customFormat="1" ht="39.6">
      <c r="A43" s="66">
        <v>38</v>
      </c>
      <c r="B43" s="103"/>
      <c r="C43" s="104" t="s">
        <v>229</v>
      </c>
      <c r="D43" s="63" t="s">
        <v>38</v>
      </c>
      <c r="E43" s="92">
        <v>2</v>
      </c>
      <c r="F43" s="75"/>
      <c r="G43" s="9"/>
      <c r="H43" s="7"/>
      <c r="I43" s="361">
        <f t="shared" si="1"/>
        <v>0</v>
      </c>
      <c r="J43" s="361">
        <f t="shared" si="2"/>
        <v>0</v>
      </c>
      <c r="K43" s="361">
        <f t="shared" si="3"/>
        <v>0</v>
      </c>
    </row>
    <row r="44" spans="1:11" s="73" customFormat="1" ht="39.6">
      <c r="A44" s="66">
        <v>39</v>
      </c>
      <c r="B44" s="103"/>
      <c r="C44" s="104" t="s">
        <v>121</v>
      </c>
      <c r="D44" s="63" t="s">
        <v>38</v>
      </c>
      <c r="E44" s="92">
        <v>2</v>
      </c>
      <c r="F44" s="75"/>
      <c r="G44" s="9"/>
      <c r="H44" s="7"/>
      <c r="I44" s="361">
        <f t="shared" si="1"/>
        <v>0</v>
      </c>
      <c r="J44" s="361">
        <f t="shared" si="2"/>
        <v>0</v>
      </c>
      <c r="K44" s="361">
        <f t="shared" si="3"/>
        <v>0</v>
      </c>
    </row>
    <row r="45" spans="1:11" s="73" customFormat="1" ht="39.6">
      <c r="A45" s="66">
        <v>40</v>
      </c>
      <c r="B45" s="103"/>
      <c r="C45" s="104" t="s">
        <v>120</v>
      </c>
      <c r="D45" s="63" t="s">
        <v>31</v>
      </c>
      <c r="E45" s="92">
        <v>2</v>
      </c>
      <c r="F45" s="75"/>
      <c r="G45" s="9"/>
      <c r="H45" s="7"/>
      <c r="I45" s="361">
        <f t="shared" si="1"/>
        <v>0</v>
      </c>
      <c r="J45" s="361">
        <f t="shared" si="2"/>
        <v>0</v>
      </c>
      <c r="K45" s="361">
        <f t="shared" si="3"/>
        <v>0</v>
      </c>
    </row>
    <row r="46" spans="1:11" s="102" customFormat="1" ht="26.4">
      <c r="A46" s="66">
        <v>41</v>
      </c>
      <c r="B46" s="103"/>
      <c r="C46" s="101" t="s">
        <v>265</v>
      </c>
      <c r="D46" s="63" t="s">
        <v>38</v>
      </c>
      <c r="E46" s="92"/>
      <c r="F46" s="75"/>
      <c r="G46" s="9"/>
      <c r="H46" s="7"/>
      <c r="I46" s="361">
        <f t="shared" si="1"/>
        <v>0</v>
      </c>
      <c r="J46" s="361">
        <f t="shared" si="2"/>
        <v>0</v>
      </c>
      <c r="K46" s="361">
        <f t="shared" si="3"/>
        <v>0</v>
      </c>
    </row>
    <row r="47" spans="1:11" s="73" customFormat="1" ht="39.6">
      <c r="A47" s="66">
        <v>42</v>
      </c>
      <c r="B47" s="103"/>
      <c r="C47" s="104" t="s">
        <v>229</v>
      </c>
      <c r="D47" s="63" t="s">
        <v>38</v>
      </c>
      <c r="E47" s="92"/>
      <c r="F47" s="75"/>
      <c r="G47" s="9"/>
      <c r="H47" s="7"/>
      <c r="I47" s="361">
        <f t="shared" si="1"/>
        <v>0</v>
      </c>
      <c r="J47" s="361">
        <f t="shared" si="2"/>
        <v>0</v>
      </c>
      <c r="K47" s="361">
        <f t="shared" si="3"/>
        <v>0</v>
      </c>
    </row>
    <row r="48" spans="1:11" s="73" customFormat="1" ht="39.6">
      <c r="A48" s="66">
        <v>43</v>
      </c>
      <c r="B48" s="103"/>
      <c r="C48" s="104" t="s">
        <v>121</v>
      </c>
      <c r="D48" s="63" t="s">
        <v>38</v>
      </c>
      <c r="E48" s="92"/>
      <c r="F48" s="75"/>
      <c r="G48" s="9"/>
      <c r="H48" s="7"/>
      <c r="I48" s="361">
        <f t="shared" si="1"/>
        <v>0</v>
      </c>
      <c r="J48" s="361">
        <f t="shared" si="2"/>
        <v>0</v>
      </c>
      <c r="K48" s="361">
        <f t="shared" si="3"/>
        <v>0</v>
      </c>
    </row>
    <row r="49" spans="1:11" s="73" customFormat="1" ht="26.4">
      <c r="A49" s="66">
        <v>44</v>
      </c>
      <c r="B49" s="103"/>
      <c r="C49" s="104" t="s">
        <v>134</v>
      </c>
      <c r="D49" s="63" t="s">
        <v>31</v>
      </c>
      <c r="E49" s="92"/>
      <c r="F49" s="75"/>
      <c r="G49" s="9"/>
      <c r="H49" s="7"/>
      <c r="I49" s="361">
        <f t="shared" si="1"/>
        <v>0</v>
      </c>
      <c r="J49" s="361">
        <f t="shared" si="2"/>
        <v>0</v>
      </c>
      <c r="K49" s="361">
        <f t="shared" si="3"/>
        <v>0</v>
      </c>
    </row>
    <row r="50" spans="1:11" s="73" customFormat="1" ht="39.6">
      <c r="A50" s="66">
        <v>45</v>
      </c>
      <c r="B50" s="103"/>
      <c r="C50" s="101" t="s">
        <v>310</v>
      </c>
      <c r="D50" s="63" t="s">
        <v>38</v>
      </c>
      <c r="E50" s="92"/>
      <c r="F50" s="75"/>
      <c r="G50" s="9"/>
      <c r="H50" s="7"/>
      <c r="I50" s="361">
        <f t="shared" si="1"/>
        <v>0</v>
      </c>
      <c r="J50" s="361">
        <f t="shared" si="2"/>
        <v>0</v>
      </c>
      <c r="K50" s="361">
        <f t="shared" si="3"/>
        <v>0</v>
      </c>
    </row>
    <row r="51" spans="1:11" s="73" customFormat="1" ht="39.6">
      <c r="A51" s="66">
        <v>46</v>
      </c>
      <c r="B51" s="103"/>
      <c r="C51" s="104" t="s">
        <v>229</v>
      </c>
      <c r="D51" s="63" t="s">
        <v>38</v>
      </c>
      <c r="E51" s="92"/>
      <c r="F51" s="75"/>
      <c r="G51" s="9"/>
      <c r="H51" s="7"/>
      <c r="I51" s="361">
        <f t="shared" si="1"/>
        <v>0</v>
      </c>
      <c r="J51" s="361">
        <f t="shared" si="2"/>
        <v>0</v>
      </c>
      <c r="K51" s="361">
        <f t="shared" si="3"/>
        <v>0</v>
      </c>
    </row>
    <row r="52" spans="1:11" s="73" customFormat="1" ht="39.6">
      <c r="A52" s="66">
        <v>47</v>
      </c>
      <c r="B52" s="103"/>
      <c r="C52" s="104" t="s">
        <v>133</v>
      </c>
      <c r="D52" s="63" t="s">
        <v>38</v>
      </c>
      <c r="E52" s="92"/>
      <c r="F52" s="75"/>
      <c r="G52" s="9"/>
      <c r="H52" s="7"/>
      <c r="I52" s="361">
        <f t="shared" si="1"/>
        <v>0</v>
      </c>
      <c r="J52" s="361">
        <f t="shared" si="2"/>
        <v>0</v>
      </c>
      <c r="K52" s="361">
        <f t="shared" si="3"/>
        <v>0</v>
      </c>
    </row>
    <row r="53" spans="1:11" s="73" customFormat="1" ht="26.4">
      <c r="A53" s="66">
        <v>48</v>
      </c>
      <c r="B53" s="103"/>
      <c r="C53" s="104" t="s">
        <v>129</v>
      </c>
      <c r="D53" s="63" t="s">
        <v>31</v>
      </c>
      <c r="E53" s="92"/>
      <c r="F53" s="75"/>
      <c r="G53" s="9"/>
      <c r="H53" s="7"/>
      <c r="I53" s="361">
        <f t="shared" si="1"/>
        <v>0</v>
      </c>
      <c r="J53" s="361">
        <f t="shared" si="2"/>
        <v>0</v>
      </c>
      <c r="K53" s="361">
        <f t="shared" si="3"/>
        <v>0</v>
      </c>
    </row>
    <row r="54" spans="1:11" ht="39.6">
      <c r="A54" s="66">
        <v>49</v>
      </c>
      <c r="B54" s="103"/>
      <c r="C54" s="101" t="s">
        <v>311</v>
      </c>
      <c r="D54" s="63" t="s">
        <v>38</v>
      </c>
      <c r="E54" s="92">
        <v>5</v>
      </c>
      <c r="F54" s="75"/>
      <c r="G54" s="9"/>
      <c r="H54" s="7"/>
      <c r="I54" s="361">
        <f t="shared" si="1"/>
        <v>0</v>
      </c>
      <c r="J54" s="361">
        <f t="shared" si="2"/>
        <v>0</v>
      </c>
      <c r="K54" s="361">
        <f t="shared" si="3"/>
        <v>0</v>
      </c>
    </row>
    <row r="55" spans="1:11" ht="39.6">
      <c r="A55" s="66">
        <v>50</v>
      </c>
      <c r="B55" s="103"/>
      <c r="C55" s="104" t="s">
        <v>229</v>
      </c>
      <c r="D55" s="63" t="s">
        <v>38</v>
      </c>
      <c r="E55" s="92">
        <v>5</v>
      </c>
      <c r="F55" s="75"/>
      <c r="G55" s="9"/>
      <c r="H55" s="7"/>
      <c r="I55" s="361">
        <f t="shared" si="1"/>
        <v>0</v>
      </c>
      <c r="J55" s="361">
        <f t="shared" si="2"/>
        <v>0</v>
      </c>
      <c r="K55" s="361">
        <f t="shared" si="3"/>
        <v>0</v>
      </c>
    </row>
    <row r="56" spans="1:11" ht="26.4">
      <c r="A56" s="66">
        <v>51</v>
      </c>
      <c r="B56" s="103"/>
      <c r="C56" s="104" t="s">
        <v>123</v>
      </c>
      <c r="D56" s="63" t="s">
        <v>38</v>
      </c>
      <c r="E56" s="92">
        <v>5</v>
      </c>
      <c r="F56" s="75"/>
      <c r="G56" s="9"/>
      <c r="H56" s="7"/>
      <c r="I56" s="361">
        <f t="shared" si="1"/>
        <v>0</v>
      </c>
      <c r="J56" s="361">
        <f t="shared" si="2"/>
        <v>0</v>
      </c>
      <c r="K56" s="361">
        <f t="shared" si="3"/>
        <v>0</v>
      </c>
    </row>
    <row r="57" spans="1:11" s="102" customFormat="1" ht="26.4">
      <c r="A57" s="66">
        <v>52</v>
      </c>
      <c r="B57" s="103"/>
      <c r="C57" s="104" t="s">
        <v>137</v>
      </c>
      <c r="D57" s="63" t="s">
        <v>31</v>
      </c>
      <c r="E57" s="92">
        <v>5</v>
      </c>
      <c r="F57" s="75"/>
      <c r="G57" s="9"/>
      <c r="H57" s="7"/>
      <c r="I57" s="361">
        <f t="shared" si="1"/>
        <v>0</v>
      </c>
      <c r="J57" s="361">
        <f t="shared" si="2"/>
        <v>0</v>
      </c>
      <c r="K57" s="361">
        <f t="shared" si="3"/>
        <v>0</v>
      </c>
    </row>
    <row r="58" spans="1:11" s="102" customFormat="1" ht="39.6">
      <c r="A58" s="66">
        <v>53</v>
      </c>
      <c r="B58" s="103"/>
      <c r="C58" s="101" t="s">
        <v>261</v>
      </c>
      <c r="D58" s="63" t="s">
        <v>38</v>
      </c>
      <c r="E58" s="92"/>
      <c r="F58" s="75"/>
      <c r="G58" s="9"/>
      <c r="H58" s="7"/>
      <c r="I58" s="361">
        <f t="shared" si="1"/>
        <v>0</v>
      </c>
      <c r="J58" s="361">
        <f t="shared" si="2"/>
        <v>0</v>
      </c>
      <c r="K58" s="361">
        <f t="shared" si="3"/>
        <v>0</v>
      </c>
    </row>
    <row r="59" spans="1:11" s="102" customFormat="1" ht="39.6">
      <c r="A59" s="66">
        <v>54</v>
      </c>
      <c r="B59" s="103"/>
      <c r="C59" s="104" t="s">
        <v>229</v>
      </c>
      <c r="D59" s="63" t="s">
        <v>38</v>
      </c>
      <c r="E59" s="92"/>
      <c r="F59" s="75"/>
      <c r="G59" s="9"/>
      <c r="H59" s="7"/>
      <c r="I59" s="361">
        <f t="shared" si="1"/>
        <v>0</v>
      </c>
      <c r="J59" s="361">
        <f t="shared" si="2"/>
        <v>0</v>
      </c>
      <c r="K59" s="361">
        <f t="shared" si="3"/>
        <v>0</v>
      </c>
    </row>
    <row r="60" spans="1:11" s="102" customFormat="1" ht="39.6">
      <c r="A60" s="66">
        <v>55</v>
      </c>
      <c r="B60" s="103"/>
      <c r="C60" s="104" t="s">
        <v>121</v>
      </c>
      <c r="D60" s="63" t="s">
        <v>38</v>
      </c>
      <c r="E60" s="92"/>
      <c r="F60" s="75"/>
      <c r="G60" s="9"/>
      <c r="H60" s="7"/>
      <c r="I60" s="361">
        <f t="shared" si="1"/>
        <v>0</v>
      </c>
      <c r="J60" s="361">
        <f t="shared" si="2"/>
        <v>0</v>
      </c>
      <c r="K60" s="361">
        <f t="shared" si="3"/>
        <v>0</v>
      </c>
    </row>
    <row r="61" spans="1:11" s="102" customFormat="1" ht="39.6">
      <c r="A61" s="66">
        <v>56</v>
      </c>
      <c r="B61" s="103"/>
      <c r="C61" s="104" t="s">
        <v>120</v>
      </c>
      <c r="D61" s="63" t="s">
        <v>31</v>
      </c>
      <c r="E61" s="92"/>
      <c r="F61" s="75"/>
      <c r="G61" s="9"/>
      <c r="H61" s="7"/>
      <c r="I61" s="361">
        <f t="shared" si="1"/>
        <v>0</v>
      </c>
      <c r="J61" s="361">
        <f t="shared" si="2"/>
        <v>0</v>
      </c>
      <c r="K61" s="361">
        <f t="shared" si="3"/>
        <v>0</v>
      </c>
    </row>
    <row r="62" spans="1:11" s="102" customFormat="1" ht="26.4">
      <c r="A62" s="66">
        <v>57</v>
      </c>
      <c r="B62" s="103"/>
      <c r="C62" s="101" t="s">
        <v>312</v>
      </c>
      <c r="D62" s="63" t="s">
        <v>38</v>
      </c>
      <c r="E62" s="92"/>
      <c r="F62" s="75"/>
      <c r="G62" s="9"/>
      <c r="H62" s="7"/>
      <c r="I62" s="361">
        <f t="shared" si="1"/>
        <v>0</v>
      </c>
      <c r="J62" s="361">
        <f t="shared" si="2"/>
        <v>0</v>
      </c>
      <c r="K62" s="361">
        <f t="shared" si="3"/>
        <v>0</v>
      </c>
    </row>
    <row r="63" spans="1:11" s="102" customFormat="1" ht="39.6">
      <c r="A63" s="66">
        <v>58</v>
      </c>
      <c r="B63" s="103"/>
      <c r="C63" s="104" t="s">
        <v>229</v>
      </c>
      <c r="D63" s="63" t="s">
        <v>38</v>
      </c>
      <c r="E63" s="92"/>
      <c r="F63" s="75"/>
      <c r="G63" s="9"/>
      <c r="H63" s="7"/>
      <c r="I63" s="361">
        <f t="shared" si="1"/>
        <v>0</v>
      </c>
      <c r="J63" s="361">
        <f t="shared" si="2"/>
        <v>0</v>
      </c>
      <c r="K63" s="361">
        <f t="shared" si="3"/>
        <v>0</v>
      </c>
    </row>
    <row r="64" spans="1:11" s="102" customFormat="1" ht="39.6">
      <c r="A64" s="66">
        <v>59</v>
      </c>
      <c r="B64" s="103"/>
      <c r="C64" s="101" t="s">
        <v>313</v>
      </c>
      <c r="D64" s="63" t="s">
        <v>38</v>
      </c>
      <c r="E64" s="92"/>
      <c r="F64" s="75"/>
      <c r="G64" s="9"/>
      <c r="H64" s="7"/>
      <c r="I64" s="361">
        <f t="shared" si="1"/>
        <v>0</v>
      </c>
      <c r="J64" s="361">
        <f t="shared" si="2"/>
        <v>0</v>
      </c>
      <c r="K64" s="361">
        <f t="shared" si="3"/>
        <v>0</v>
      </c>
    </row>
    <row r="65" spans="1:11" ht="39.6">
      <c r="A65" s="66">
        <v>60</v>
      </c>
      <c r="B65" s="103"/>
      <c r="C65" s="101" t="s">
        <v>314</v>
      </c>
      <c r="D65" s="63" t="s">
        <v>38</v>
      </c>
      <c r="E65" s="92"/>
      <c r="F65" s="75"/>
      <c r="G65" s="9"/>
      <c r="H65" s="7"/>
      <c r="I65" s="361">
        <f t="shared" si="1"/>
        <v>0</v>
      </c>
      <c r="J65" s="361">
        <f t="shared" si="2"/>
        <v>0</v>
      </c>
      <c r="K65" s="361">
        <f t="shared" si="3"/>
        <v>0</v>
      </c>
    </row>
    <row r="66" spans="1:11" ht="39.6">
      <c r="A66" s="66">
        <v>61</v>
      </c>
      <c r="B66" s="103"/>
      <c r="C66" s="101" t="s">
        <v>315</v>
      </c>
      <c r="D66" s="63" t="s">
        <v>38</v>
      </c>
      <c r="E66" s="92">
        <v>20</v>
      </c>
      <c r="F66" s="75"/>
      <c r="G66" s="9"/>
      <c r="H66" s="7"/>
      <c r="I66" s="361">
        <f t="shared" si="1"/>
        <v>0</v>
      </c>
      <c r="J66" s="361">
        <f t="shared" si="2"/>
        <v>0</v>
      </c>
      <c r="K66" s="361">
        <f t="shared" si="3"/>
        <v>0</v>
      </c>
    </row>
    <row r="67" spans="1:11" s="102" customFormat="1" ht="52.8">
      <c r="A67" s="66">
        <v>62</v>
      </c>
      <c r="B67" s="103"/>
      <c r="C67" s="104" t="s">
        <v>304</v>
      </c>
      <c r="D67" s="63" t="s">
        <v>38</v>
      </c>
      <c r="E67" s="92">
        <v>20</v>
      </c>
      <c r="F67" s="75"/>
      <c r="G67" s="9"/>
      <c r="H67" s="7"/>
      <c r="I67" s="361">
        <f t="shared" si="1"/>
        <v>0</v>
      </c>
      <c r="J67" s="361">
        <f t="shared" si="2"/>
        <v>0</v>
      </c>
      <c r="K67" s="361">
        <f t="shared" si="3"/>
        <v>0</v>
      </c>
    </row>
    <row r="68" spans="1:11" s="102" customFormat="1" ht="26.4">
      <c r="A68" s="66">
        <v>63</v>
      </c>
      <c r="B68" s="103"/>
      <c r="C68" s="104" t="s">
        <v>123</v>
      </c>
      <c r="D68" s="63" t="s">
        <v>38</v>
      </c>
      <c r="E68" s="92">
        <v>20</v>
      </c>
      <c r="F68" s="75"/>
      <c r="G68" s="9"/>
      <c r="H68" s="7"/>
      <c r="I68" s="361">
        <f t="shared" si="1"/>
        <v>0</v>
      </c>
      <c r="J68" s="361">
        <f t="shared" si="2"/>
        <v>0</v>
      </c>
      <c r="K68" s="361">
        <f t="shared" si="3"/>
        <v>0</v>
      </c>
    </row>
    <row r="69" spans="1:11" s="102" customFormat="1" ht="26.4">
      <c r="A69" s="66">
        <v>64</v>
      </c>
      <c r="B69" s="103"/>
      <c r="C69" s="104" t="s">
        <v>129</v>
      </c>
      <c r="D69" s="63" t="s">
        <v>31</v>
      </c>
      <c r="E69" s="92">
        <v>20</v>
      </c>
      <c r="F69" s="75"/>
      <c r="G69" s="9"/>
      <c r="H69" s="7"/>
      <c r="I69" s="361">
        <f t="shared" si="1"/>
        <v>0</v>
      </c>
      <c r="J69" s="361">
        <f t="shared" si="2"/>
        <v>0</v>
      </c>
      <c r="K69" s="361">
        <f t="shared" si="3"/>
        <v>0</v>
      </c>
    </row>
    <row r="70" spans="1:11" s="102" customFormat="1" ht="66">
      <c r="A70" s="66">
        <v>65</v>
      </c>
      <c r="B70" s="103"/>
      <c r="C70" s="101" t="s">
        <v>270</v>
      </c>
      <c r="D70" s="63" t="s">
        <v>38</v>
      </c>
      <c r="E70" s="92">
        <v>65</v>
      </c>
      <c r="F70" s="75"/>
      <c r="G70" s="9"/>
      <c r="H70" s="7"/>
      <c r="I70" s="361">
        <f t="shared" si="1"/>
        <v>0</v>
      </c>
      <c r="J70" s="361">
        <f t="shared" si="2"/>
        <v>0</v>
      </c>
      <c r="K70" s="361">
        <f t="shared" si="3"/>
        <v>0</v>
      </c>
    </row>
    <row r="71" spans="1:11" ht="39.6">
      <c r="A71" s="66">
        <v>66</v>
      </c>
      <c r="B71" s="103"/>
      <c r="C71" s="104" t="s">
        <v>116</v>
      </c>
      <c r="D71" s="63" t="s">
        <v>38</v>
      </c>
      <c r="E71" s="92">
        <v>65</v>
      </c>
      <c r="F71" s="75"/>
      <c r="G71" s="9"/>
      <c r="H71" s="7"/>
      <c r="I71" s="361">
        <f t="shared" ref="I71:I135" si="4">$E71*F71</f>
        <v>0</v>
      </c>
      <c r="J71" s="361">
        <f t="shared" si="2"/>
        <v>0</v>
      </c>
      <c r="K71" s="361">
        <f t="shared" si="3"/>
        <v>0</v>
      </c>
    </row>
    <row r="72" spans="1:11" ht="26.4">
      <c r="A72" s="66">
        <v>67</v>
      </c>
      <c r="B72" s="103"/>
      <c r="C72" s="104" t="s">
        <v>134</v>
      </c>
      <c r="D72" s="63" t="s">
        <v>31</v>
      </c>
      <c r="E72" s="92">
        <v>65</v>
      </c>
      <c r="F72" s="75"/>
      <c r="G72" s="9"/>
      <c r="H72" s="7"/>
      <c r="I72" s="361">
        <f t="shared" si="4"/>
        <v>0</v>
      </c>
      <c r="J72" s="361">
        <f t="shared" si="2"/>
        <v>0</v>
      </c>
      <c r="K72" s="361">
        <f t="shared" si="3"/>
        <v>0</v>
      </c>
    </row>
    <row r="73" spans="1:11" ht="26.4">
      <c r="A73" s="66">
        <v>68</v>
      </c>
      <c r="B73" s="103"/>
      <c r="C73" s="101" t="s">
        <v>316</v>
      </c>
      <c r="D73" s="63" t="s">
        <v>38</v>
      </c>
      <c r="E73" s="92">
        <v>4</v>
      </c>
      <c r="F73" s="75"/>
      <c r="G73" s="9"/>
      <c r="H73" s="7"/>
      <c r="I73" s="361">
        <f t="shared" si="4"/>
        <v>0</v>
      </c>
      <c r="J73" s="361">
        <f t="shared" si="2"/>
        <v>0</v>
      </c>
      <c r="K73" s="361">
        <f t="shared" si="3"/>
        <v>0</v>
      </c>
    </row>
    <row r="74" spans="1:11" ht="39.6">
      <c r="A74" s="66">
        <v>69</v>
      </c>
      <c r="B74" s="103"/>
      <c r="C74" s="104" t="s">
        <v>229</v>
      </c>
      <c r="D74" s="63" t="s">
        <v>38</v>
      </c>
      <c r="E74" s="92">
        <v>4</v>
      </c>
      <c r="F74" s="75"/>
      <c r="G74" s="9"/>
      <c r="H74" s="7"/>
      <c r="I74" s="361">
        <f t="shared" si="4"/>
        <v>0</v>
      </c>
      <c r="J74" s="361">
        <f t="shared" si="2"/>
        <v>0</v>
      </c>
      <c r="K74" s="361">
        <f t="shared" si="3"/>
        <v>0</v>
      </c>
    </row>
    <row r="75" spans="1:11" ht="39.6">
      <c r="A75" s="66">
        <v>70</v>
      </c>
      <c r="B75" s="103"/>
      <c r="C75" s="104" t="s">
        <v>133</v>
      </c>
      <c r="D75" s="63" t="s">
        <v>38</v>
      </c>
      <c r="E75" s="92">
        <v>4</v>
      </c>
      <c r="F75" s="75"/>
      <c r="G75" s="9"/>
      <c r="H75" s="7"/>
      <c r="I75" s="361">
        <f t="shared" si="4"/>
        <v>0</v>
      </c>
      <c r="J75" s="361">
        <f t="shared" si="2"/>
        <v>0</v>
      </c>
      <c r="K75" s="361">
        <f t="shared" si="3"/>
        <v>0</v>
      </c>
    </row>
    <row r="76" spans="1:11" ht="26.4">
      <c r="A76" s="66">
        <v>71</v>
      </c>
      <c r="B76" s="103"/>
      <c r="C76" s="104" t="s">
        <v>134</v>
      </c>
      <c r="D76" s="63" t="s">
        <v>31</v>
      </c>
      <c r="E76" s="92">
        <v>4</v>
      </c>
      <c r="F76" s="75"/>
      <c r="G76" s="9"/>
      <c r="H76" s="7"/>
      <c r="I76" s="361">
        <f t="shared" si="4"/>
        <v>0</v>
      </c>
      <c r="J76" s="361">
        <f t="shared" si="2"/>
        <v>0</v>
      </c>
      <c r="K76" s="361">
        <f t="shared" si="3"/>
        <v>0</v>
      </c>
    </row>
    <row r="77" spans="1:11" ht="39.6">
      <c r="A77" s="66">
        <v>72</v>
      </c>
      <c r="B77" s="103"/>
      <c r="C77" s="101" t="s">
        <v>286</v>
      </c>
      <c r="D77" s="63" t="s">
        <v>38</v>
      </c>
      <c r="E77" s="92"/>
      <c r="F77" s="75"/>
      <c r="G77" s="9"/>
      <c r="H77" s="7"/>
      <c r="I77" s="361">
        <f t="shared" si="4"/>
        <v>0</v>
      </c>
      <c r="J77" s="361">
        <f t="shared" si="2"/>
        <v>0</v>
      </c>
      <c r="K77" s="361">
        <f t="shared" si="3"/>
        <v>0</v>
      </c>
    </row>
    <row r="78" spans="1:11" ht="39.6">
      <c r="A78" s="66">
        <v>73</v>
      </c>
      <c r="B78" s="103"/>
      <c r="C78" s="101" t="s">
        <v>287</v>
      </c>
      <c r="D78" s="63" t="s">
        <v>38</v>
      </c>
      <c r="E78" s="92"/>
      <c r="F78" s="75"/>
      <c r="G78" s="9"/>
      <c r="H78" s="7"/>
      <c r="I78" s="361">
        <f t="shared" si="4"/>
        <v>0</v>
      </c>
      <c r="J78" s="361">
        <f t="shared" si="2"/>
        <v>0</v>
      </c>
      <c r="K78" s="361">
        <f t="shared" si="3"/>
        <v>0</v>
      </c>
    </row>
    <row r="79" spans="1:11" ht="39.6">
      <c r="A79" s="66">
        <v>74</v>
      </c>
      <c r="B79" s="103"/>
      <c r="C79" s="104" t="s">
        <v>317</v>
      </c>
      <c r="D79" s="63" t="s">
        <v>38</v>
      </c>
      <c r="E79" s="92"/>
      <c r="F79" s="75"/>
      <c r="G79" s="9"/>
      <c r="H79" s="7"/>
      <c r="I79" s="361">
        <f t="shared" si="4"/>
        <v>0</v>
      </c>
      <c r="J79" s="361">
        <f t="shared" si="2"/>
        <v>0</v>
      </c>
      <c r="K79" s="361">
        <f t="shared" si="3"/>
        <v>0</v>
      </c>
    </row>
    <row r="80" spans="1:11" ht="39.6">
      <c r="A80" s="66">
        <v>75</v>
      </c>
      <c r="B80" s="103"/>
      <c r="C80" s="104" t="s">
        <v>318</v>
      </c>
      <c r="D80" s="63" t="s">
        <v>38</v>
      </c>
      <c r="E80" s="92"/>
      <c r="F80" s="75"/>
      <c r="G80" s="9"/>
      <c r="H80" s="7"/>
      <c r="I80" s="361">
        <f t="shared" si="4"/>
        <v>0</v>
      </c>
      <c r="J80" s="361">
        <f t="shared" si="2"/>
        <v>0</v>
      </c>
      <c r="K80" s="361">
        <f t="shared" si="3"/>
        <v>0</v>
      </c>
    </row>
    <row r="81" spans="1:11" ht="39.6">
      <c r="A81" s="66">
        <v>76</v>
      </c>
      <c r="B81" s="103"/>
      <c r="C81" s="104" t="s">
        <v>274</v>
      </c>
      <c r="D81" s="63" t="s">
        <v>38</v>
      </c>
      <c r="E81" s="92"/>
      <c r="F81" s="75"/>
      <c r="G81" s="9"/>
      <c r="H81" s="7"/>
      <c r="I81" s="361">
        <f t="shared" si="4"/>
        <v>0</v>
      </c>
      <c r="J81" s="361">
        <f t="shared" si="2"/>
        <v>0</v>
      </c>
      <c r="K81" s="361">
        <f t="shared" si="3"/>
        <v>0</v>
      </c>
    </row>
    <row r="82" spans="1:11" ht="39.6">
      <c r="A82" s="66">
        <v>77</v>
      </c>
      <c r="B82" s="103"/>
      <c r="C82" s="104" t="s">
        <v>319</v>
      </c>
      <c r="D82" s="63" t="s">
        <v>38</v>
      </c>
      <c r="E82" s="92"/>
      <c r="F82" s="75"/>
      <c r="G82" s="9"/>
      <c r="H82" s="7"/>
      <c r="I82" s="361">
        <f t="shared" si="4"/>
        <v>0</v>
      </c>
      <c r="J82" s="361">
        <f t="shared" si="2"/>
        <v>0</v>
      </c>
      <c r="K82" s="361">
        <f t="shared" si="3"/>
        <v>0</v>
      </c>
    </row>
    <row r="83" spans="1:11" ht="52.8">
      <c r="A83" s="66">
        <v>78</v>
      </c>
      <c r="B83" s="103"/>
      <c r="C83" s="104" t="s">
        <v>320</v>
      </c>
      <c r="D83" s="63" t="s">
        <v>38</v>
      </c>
      <c r="E83" s="92">
        <v>6</v>
      </c>
      <c r="F83" s="75"/>
      <c r="G83" s="9"/>
      <c r="H83" s="7"/>
      <c r="I83" s="361">
        <f t="shared" si="4"/>
        <v>0</v>
      </c>
      <c r="J83" s="361">
        <f t="shared" si="2"/>
        <v>0</v>
      </c>
      <c r="K83" s="361">
        <f t="shared" si="3"/>
        <v>0</v>
      </c>
    </row>
    <row r="84" spans="1:11" ht="52.8">
      <c r="A84" s="66">
        <v>79</v>
      </c>
      <c r="B84" s="103"/>
      <c r="C84" s="104" t="s">
        <v>303</v>
      </c>
      <c r="D84" s="63" t="s">
        <v>38</v>
      </c>
      <c r="E84" s="92">
        <v>91</v>
      </c>
      <c r="F84" s="75"/>
      <c r="G84" s="9"/>
      <c r="H84" s="7"/>
      <c r="I84" s="361">
        <f t="shared" si="4"/>
        <v>0</v>
      </c>
      <c r="J84" s="361">
        <f t="shared" si="2"/>
        <v>0</v>
      </c>
      <c r="K84" s="361">
        <f t="shared" si="3"/>
        <v>0</v>
      </c>
    </row>
    <row r="85" spans="1:11">
      <c r="A85" s="66">
        <v>80</v>
      </c>
      <c r="B85" s="103"/>
      <c r="C85" s="104" t="s">
        <v>254</v>
      </c>
      <c r="D85" s="63" t="s">
        <v>31</v>
      </c>
      <c r="E85" s="92"/>
      <c r="F85" s="75"/>
      <c r="G85" s="9"/>
      <c r="H85" s="7"/>
      <c r="I85" s="361">
        <f t="shared" si="4"/>
        <v>0</v>
      </c>
      <c r="J85" s="361">
        <f t="shared" si="2"/>
        <v>0</v>
      </c>
      <c r="K85" s="361">
        <f t="shared" si="3"/>
        <v>0</v>
      </c>
    </row>
    <row r="86" spans="1:11" ht="26.4">
      <c r="A86" s="66">
        <v>81</v>
      </c>
      <c r="B86" s="103"/>
      <c r="C86" s="104" t="s">
        <v>114</v>
      </c>
      <c r="D86" s="63" t="s">
        <v>31</v>
      </c>
      <c r="E86" s="92"/>
      <c r="F86" s="75"/>
      <c r="G86" s="9"/>
      <c r="H86" s="7"/>
      <c r="I86" s="361">
        <f t="shared" si="4"/>
        <v>0</v>
      </c>
      <c r="J86" s="361">
        <f t="shared" ref="J86:J150" si="5">$E86*G86</f>
        <v>0</v>
      </c>
      <c r="K86" s="361">
        <f t="shared" ref="K86:K150" si="6">$E86*H86</f>
        <v>0</v>
      </c>
    </row>
    <row r="87" spans="1:11">
      <c r="A87" s="348">
        <v>82</v>
      </c>
      <c r="B87" s="349"/>
      <c r="C87" s="425" t="s">
        <v>113</v>
      </c>
      <c r="D87" s="426"/>
      <c r="E87" s="426"/>
      <c r="F87" s="426"/>
      <c r="G87" s="426"/>
      <c r="H87" s="427"/>
      <c r="I87" s="362"/>
      <c r="J87" s="362"/>
      <c r="K87" s="362"/>
    </row>
    <row r="88" spans="1:11">
      <c r="A88" s="66">
        <v>83</v>
      </c>
      <c r="B88" s="103"/>
      <c r="C88" s="104" t="s">
        <v>112</v>
      </c>
      <c r="D88" s="63" t="s">
        <v>108</v>
      </c>
      <c r="E88" s="92">
        <f>0.1*(E73+E66+E54+E50+E46+E42+E38+E34+E30+E26+E22+E18+E14+E10+E6)</f>
        <v>17.400000000000002</v>
      </c>
      <c r="F88" s="75"/>
      <c r="G88" s="9"/>
      <c r="H88" s="7"/>
      <c r="I88" s="361">
        <f t="shared" si="4"/>
        <v>0</v>
      </c>
      <c r="J88" s="361">
        <f t="shared" si="5"/>
        <v>0</v>
      </c>
      <c r="K88" s="361">
        <f t="shared" si="6"/>
        <v>0</v>
      </c>
    </row>
    <row r="89" spans="1:11">
      <c r="A89" s="66">
        <v>84</v>
      </c>
      <c r="B89" s="103"/>
      <c r="C89" s="104" t="s">
        <v>111</v>
      </c>
      <c r="D89" s="63" t="s">
        <v>108</v>
      </c>
      <c r="E89" s="92">
        <f>0.5*E88</f>
        <v>8.7000000000000011</v>
      </c>
      <c r="F89" s="75"/>
      <c r="G89" s="9"/>
      <c r="H89" s="7"/>
      <c r="I89" s="361">
        <f t="shared" si="4"/>
        <v>0</v>
      </c>
      <c r="J89" s="361">
        <f t="shared" si="5"/>
        <v>0</v>
      </c>
      <c r="K89" s="361">
        <f t="shared" si="6"/>
        <v>0</v>
      </c>
    </row>
    <row r="90" spans="1:11" ht="26.4">
      <c r="A90" s="66">
        <v>85</v>
      </c>
      <c r="B90" s="103"/>
      <c r="C90" s="104" t="s">
        <v>110</v>
      </c>
      <c r="D90" s="306" t="s">
        <v>104</v>
      </c>
      <c r="E90" s="92">
        <v>1</v>
      </c>
      <c r="F90" s="75"/>
      <c r="G90" s="9"/>
      <c r="H90" s="7"/>
      <c r="I90" s="361">
        <f t="shared" si="4"/>
        <v>0</v>
      </c>
      <c r="J90" s="361">
        <f t="shared" si="5"/>
        <v>0</v>
      </c>
      <c r="K90" s="361">
        <f t="shared" si="6"/>
        <v>0</v>
      </c>
    </row>
    <row r="91" spans="1:11">
      <c r="A91" s="66">
        <v>86</v>
      </c>
      <c r="B91" s="103"/>
      <c r="C91" s="104" t="s">
        <v>109</v>
      </c>
      <c r="D91" s="63" t="s">
        <v>108</v>
      </c>
      <c r="E91" s="92">
        <f>0.3*E88</f>
        <v>5.2200000000000006</v>
      </c>
      <c r="F91" s="75"/>
      <c r="G91" s="9"/>
      <c r="H91" s="7"/>
      <c r="I91" s="361">
        <f t="shared" si="4"/>
        <v>0</v>
      </c>
      <c r="J91" s="361">
        <f t="shared" si="5"/>
        <v>0</v>
      </c>
      <c r="K91" s="361">
        <f t="shared" si="6"/>
        <v>0</v>
      </c>
    </row>
    <row r="92" spans="1:11">
      <c r="A92" s="66">
        <v>87</v>
      </c>
      <c r="B92" s="103"/>
      <c r="C92" s="104" t="s">
        <v>132</v>
      </c>
      <c r="D92" s="63" t="s">
        <v>38</v>
      </c>
      <c r="E92" s="92">
        <v>1</v>
      </c>
      <c r="F92" s="75"/>
      <c r="G92" s="9"/>
      <c r="H92" s="7"/>
      <c r="I92" s="361">
        <f t="shared" si="4"/>
        <v>0</v>
      </c>
      <c r="J92" s="361">
        <f t="shared" si="5"/>
        <v>0</v>
      </c>
      <c r="K92" s="361">
        <f t="shared" si="6"/>
        <v>0</v>
      </c>
    </row>
    <row r="93" spans="1:11">
      <c r="A93" s="66">
        <v>88</v>
      </c>
      <c r="B93" s="103"/>
      <c r="C93" s="101" t="s">
        <v>131</v>
      </c>
      <c r="D93" s="63" t="s">
        <v>38</v>
      </c>
      <c r="E93" s="92">
        <v>1</v>
      </c>
      <c r="F93" s="75"/>
      <c r="G93" s="9"/>
      <c r="H93" s="7"/>
      <c r="I93" s="361">
        <f t="shared" si="4"/>
        <v>0</v>
      </c>
      <c r="J93" s="361">
        <f t="shared" si="5"/>
        <v>0</v>
      </c>
      <c r="K93" s="361">
        <f t="shared" si="6"/>
        <v>0</v>
      </c>
    </row>
    <row r="94" spans="1:11">
      <c r="A94" s="66">
        <v>89</v>
      </c>
      <c r="B94" s="103"/>
      <c r="C94" s="104" t="s">
        <v>107</v>
      </c>
      <c r="D94" s="63" t="s">
        <v>96</v>
      </c>
      <c r="E94" s="92">
        <v>3</v>
      </c>
      <c r="F94" s="75"/>
      <c r="G94" s="9"/>
      <c r="H94" s="7"/>
      <c r="I94" s="361">
        <f t="shared" si="4"/>
        <v>0</v>
      </c>
      <c r="J94" s="361">
        <f t="shared" si="5"/>
        <v>0</v>
      </c>
      <c r="K94" s="361">
        <f t="shared" si="6"/>
        <v>0</v>
      </c>
    </row>
    <row r="95" spans="1:11" ht="26.4">
      <c r="A95" s="66">
        <v>90</v>
      </c>
      <c r="B95" s="103"/>
      <c r="C95" s="104" t="s">
        <v>106</v>
      </c>
      <c r="D95" s="83">
        <v>0.03</v>
      </c>
      <c r="E95" s="92"/>
      <c r="F95" s="75"/>
      <c r="G95" s="9"/>
      <c r="H95" s="7"/>
      <c r="I95" s="361">
        <f t="shared" si="4"/>
        <v>0</v>
      </c>
      <c r="J95" s="361">
        <f t="shared" si="5"/>
        <v>0</v>
      </c>
      <c r="K95" s="361">
        <f t="shared" si="6"/>
        <v>0</v>
      </c>
    </row>
    <row r="96" spans="1:11">
      <c r="A96" s="66">
        <v>91</v>
      </c>
      <c r="B96" s="103"/>
      <c r="C96" s="104" t="s">
        <v>105</v>
      </c>
      <c r="D96" s="63" t="s">
        <v>104</v>
      </c>
      <c r="E96" s="92">
        <v>1</v>
      </c>
      <c r="F96" s="75"/>
      <c r="G96" s="80"/>
      <c r="H96" s="7"/>
      <c r="I96" s="361">
        <f t="shared" si="4"/>
        <v>0</v>
      </c>
      <c r="J96" s="361">
        <f t="shared" si="5"/>
        <v>0</v>
      </c>
      <c r="K96" s="361">
        <f t="shared" si="6"/>
        <v>0</v>
      </c>
    </row>
    <row r="97" spans="1:11">
      <c r="A97" s="66">
        <v>92</v>
      </c>
      <c r="B97" s="103"/>
      <c r="C97" s="104" t="s">
        <v>103</v>
      </c>
      <c r="D97" s="63" t="s">
        <v>102</v>
      </c>
      <c r="E97" s="92">
        <v>1</v>
      </c>
      <c r="F97" s="75"/>
      <c r="G97" s="9"/>
      <c r="H97" s="7"/>
      <c r="I97" s="361">
        <f t="shared" si="4"/>
        <v>0</v>
      </c>
      <c r="J97" s="361">
        <f t="shared" si="5"/>
        <v>0</v>
      </c>
      <c r="K97" s="361">
        <f t="shared" si="6"/>
        <v>0</v>
      </c>
    </row>
    <row r="98" spans="1:11">
      <c r="A98" s="66">
        <v>93</v>
      </c>
      <c r="B98" s="103"/>
      <c r="C98" s="104" t="s">
        <v>101</v>
      </c>
      <c r="D98" s="63" t="s">
        <v>96</v>
      </c>
      <c r="E98" s="92">
        <v>10</v>
      </c>
      <c r="F98" s="75"/>
      <c r="G98" s="9"/>
      <c r="H98" s="7"/>
      <c r="I98" s="361">
        <f t="shared" si="4"/>
        <v>0</v>
      </c>
      <c r="J98" s="361">
        <f t="shared" si="5"/>
        <v>0</v>
      </c>
      <c r="K98" s="361">
        <f t="shared" si="6"/>
        <v>0</v>
      </c>
    </row>
    <row r="99" spans="1:11">
      <c r="A99" s="66">
        <v>94</v>
      </c>
      <c r="B99" s="103"/>
      <c r="C99" s="104" t="s">
        <v>100</v>
      </c>
      <c r="D99" s="63" t="s">
        <v>96</v>
      </c>
      <c r="E99" s="92">
        <v>5</v>
      </c>
      <c r="F99" s="75"/>
      <c r="G99" s="9"/>
      <c r="H99" s="7"/>
      <c r="I99" s="361">
        <f t="shared" si="4"/>
        <v>0</v>
      </c>
      <c r="J99" s="361">
        <f t="shared" si="5"/>
        <v>0</v>
      </c>
      <c r="K99" s="361">
        <f t="shared" si="6"/>
        <v>0</v>
      </c>
    </row>
    <row r="100" spans="1:11">
      <c r="A100" s="66">
        <v>95</v>
      </c>
      <c r="B100" s="103"/>
      <c r="C100" s="104" t="s">
        <v>99</v>
      </c>
      <c r="D100" s="63" t="s">
        <v>96</v>
      </c>
      <c r="E100" s="92">
        <v>10</v>
      </c>
      <c r="F100" s="75"/>
      <c r="G100" s="9"/>
      <c r="H100" s="7"/>
      <c r="I100" s="361">
        <f t="shared" si="4"/>
        <v>0</v>
      </c>
      <c r="J100" s="361">
        <f t="shared" si="5"/>
        <v>0</v>
      </c>
      <c r="K100" s="361">
        <f t="shared" si="6"/>
        <v>0</v>
      </c>
    </row>
    <row r="101" spans="1:11">
      <c r="A101" s="66">
        <v>96</v>
      </c>
      <c r="B101" s="103"/>
      <c r="C101" s="104" t="s">
        <v>98</v>
      </c>
      <c r="D101" s="63" t="s">
        <v>96</v>
      </c>
      <c r="E101" s="92">
        <v>85</v>
      </c>
      <c r="F101" s="75"/>
      <c r="G101" s="9"/>
      <c r="H101" s="7"/>
      <c r="I101" s="361">
        <f t="shared" si="4"/>
        <v>0</v>
      </c>
      <c r="J101" s="361">
        <f t="shared" si="5"/>
        <v>0</v>
      </c>
      <c r="K101" s="361">
        <f t="shared" si="6"/>
        <v>0</v>
      </c>
    </row>
    <row r="102" spans="1:11">
      <c r="A102" s="66">
        <v>97</v>
      </c>
      <c r="B102" s="103"/>
      <c r="C102" s="104" t="s">
        <v>97</v>
      </c>
      <c r="D102" s="63" t="s">
        <v>96</v>
      </c>
      <c r="E102" s="92">
        <v>68</v>
      </c>
      <c r="F102" s="75"/>
      <c r="G102" s="9"/>
      <c r="H102" s="7"/>
      <c r="I102" s="361">
        <f t="shared" si="4"/>
        <v>0</v>
      </c>
      <c r="J102" s="361">
        <f t="shared" si="5"/>
        <v>0</v>
      </c>
      <c r="K102" s="361">
        <f t="shared" si="6"/>
        <v>0</v>
      </c>
    </row>
    <row r="103" spans="1:11">
      <c r="A103" s="66">
        <v>98</v>
      </c>
      <c r="B103" s="103"/>
      <c r="C103" s="104" t="s">
        <v>95</v>
      </c>
      <c r="D103" s="63" t="s">
        <v>94</v>
      </c>
      <c r="E103" s="92">
        <v>15</v>
      </c>
      <c r="F103" s="75"/>
      <c r="G103" s="9"/>
      <c r="H103" s="7"/>
      <c r="I103" s="361">
        <f t="shared" si="4"/>
        <v>0</v>
      </c>
      <c r="J103" s="361">
        <f t="shared" si="5"/>
        <v>0</v>
      </c>
      <c r="K103" s="361">
        <f t="shared" si="6"/>
        <v>0</v>
      </c>
    </row>
    <row r="104" spans="1:11">
      <c r="A104" s="66">
        <v>99</v>
      </c>
      <c r="B104" s="103"/>
      <c r="C104" s="104" t="s">
        <v>93</v>
      </c>
      <c r="D104" s="63" t="s">
        <v>38</v>
      </c>
      <c r="E104" s="92">
        <v>1</v>
      </c>
      <c r="F104" s="75"/>
      <c r="G104" s="9"/>
      <c r="H104" s="7"/>
      <c r="I104" s="361">
        <f t="shared" si="4"/>
        <v>0</v>
      </c>
      <c r="J104" s="361">
        <f t="shared" si="5"/>
        <v>0</v>
      </c>
      <c r="K104" s="361">
        <f t="shared" si="6"/>
        <v>0</v>
      </c>
    </row>
    <row r="105" spans="1:11">
      <c r="A105" s="348">
        <v>100</v>
      </c>
      <c r="B105" s="349"/>
      <c r="C105" s="340" t="s">
        <v>92</v>
      </c>
      <c r="D105" s="350"/>
      <c r="E105" s="358"/>
      <c r="F105" s="360"/>
      <c r="G105" s="351"/>
      <c r="H105" s="359"/>
      <c r="I105" s="362"/>
      <c r="J105" s="362"/>
      <c r="K105" s="362"/>
    </row>
    <row r="106" spans="1:11" ht="26.4">
      <c r="A106" s="66">
        <v>101</v>
      </c>
      <c r="B106" s="103"/>
      <c r="C106" s="104" t="s">
        <v>91</v>
      </c>
      <c r="D106" s="63" t="s">
        <v>38</v>
      </c>
      <c r="E106" s="92">
        <v>214</v>
      </c>
      <c r="F106" s="75"/>
      <c r="G106" s="9"/>
      <c r="H106" s="7"/>
      <c r="I106" s="361">
        <f t="shared" si="4"/>
        <v>0</v>
      </c>
      <c r="J106" s="361">
        <f t="shared" si="5"/>
        <v>0</v>
      </c>
      <c r="K106" s="361">
        <f t="shared" si="6"/>
        <v>0</v>
      </c>
    </row>
    <row r="107" spans="1:11" ht="26.4">
      <c r="A107" s="66">
        <v>102</v>
      </c>
      <c r="B107" s="103"/>
      <c r="C107" s="104" t="s">
        <v>90</v>
      </c>
      <c r="D107" s="63" t="s">
        <v>31</v>
      </c>
      <c r="E107" s="92">
        <f>+E106*8</f>
        <v>1712</v>
      </c>
      <c r="F107" s="75"/>
      <c r="G107" s="9"/>
      <c r="H107" s="7"/>
      <c r="I107" s="361">
        <f t="shared" si="4"/>
        <v>0</v>
      </c>
      <c r="J107" s="361">
        <f t="shared" si="5"/>
        <v>0</v>
      </c>
      <c r="K107" s="361">
        <f t="shared" si="6"/>
        <v>0</v>
      </c>
    </row>
    <row r="108" spans="1:11" ht="26.4">
      <c r="A108" s="66">
        <v>103</v>
      </c>
      <c r="B108" s="103"/>
      <c r="C108" s="104" t="s">
        <v>89</v>
      </c>
      <c r="D108" s="63" t="s">
        <v>38</v>
      </c>
      <c r="E108" s="92">
        <v>15</v>
      </c>
      <c r="F108" s="75"/>
      <c r="G108" s="9"/>
      <c r="H108" s="7"/>
      <c r="I108" s="361">
        <f t="shared" si="4"/>
        <v>0</v>
      </c>
      <c r="J108" s="361">
        <f t="shared" si="5"/>
        <v>0</v>
      </c>
      <c r="K108" s="361">
        <f t="shared" si="6"/>
        <v>0</v>
      </c>
    </row>
    <row r="109" spans="1:11">
      <c r="A109" s="66">
        <v>104</v>
      </c>
      <c r="B109" s="349"/>
      <c r="C109" s="405" t="s">
        <v>368</v>
      </c>
      <c r="D109" s="410"/>
      <c r="E109" s="410"/>
      <c r="F109" s="410"/>
      <c r="G109" s="410"/>
      <c r="H109" s="411"/>
      <c r="I109" s="362"/>
      <c r="J109" s="362"/>
      <c r="K109" s="362"/>
    </row>
    <row r="110" spans="1:11" ht="26.4">
      <c r="A110" s="66">
        <v>105</v>
      </c>
      <c r="B110" s="98">
        <v>210810041</v>
      </c>
      <c r="C110" s="113" t="s">
        <v>32</v>
      </c>
      <c r="D110" s="10" t="s">
        <v>31</v>
      </c>
      <c r="E110" s="90">
        <v>1500</v>
      </c>
      <c r="F110" s="75"/>
      <c r="G110" s="8"/>
      <c r="H110" s="7"/>
      <c r="I110" s="361">
        <f t="shared" si="4"/>
        <v>0</v>
      </c>
      <c r="J110" s="361">
        <f t="shared" si="5"/>
        <v>0</v>
      </c>
      <c r="K110" s="361">
        <f t="shared" si="6"/>
        <v>0</v>
      </c>
    </row>
    <row r="111" spans="1:11" ht="26.4">
      <c r="A111" s="66">
        <v>106</v>
      </c>
      <c r="B111" s="98">
        <v>210810045</v>
      </c>
      <c r="C111" s="113" t="s">
        <v>33</v>
      </c>
      <c r="D111" s="10" t="s">
        <v>31</v>
      </c>
      <c r="E111" s="90">
        <v>2160</v>
      </c>
      <c r="F111" s="75"/>
      <c r="G111" s="8"/>
      <c r="H111" s="7"/>
      <c r="I111" s="361">
        <f t="shared" si="4"/>
        <v>0</v>
      </c>
      <c r="J111" s="361">
        <f t="shared" si="5"/>
        <v>0</v>
      </c>
      <c r="K111" s="361">
        <f t="shared" si="6"/>
        <v>0</v>
      </c>
    </row>
    <row r="112" spans="1:11" ht="26.4">
      <c r="A112" s="66">
        <v>107</v>
      </c>
      <c r="B112" s="98">
        <v>210810046</v>
      </c>
      <c r="C112" s="113" t="s">
        <v>34</v>
      </c>
      <c r="D112" s="10" t="s">
        <v>31</v>
      </c>
      <c r="E112" s="90">
        <v>960</v>
      </c>
      <c r="F112" s="75"/>
      <c r="G112" s="8"/>
      <c r="H112" s="7"/>
      <c r="I112" s="361">
        <f t="shared" si="4"/>
        <v>0</v>
      </c>
      <c r="J112" s="361">
        <f t="shared" si="5"/>
        <v>0</v>
      </c>
      <c r="K112" s="361">
        <f t="shared" si="6"/>
        <v>0</v>
      </c>
    </row>
    <row r="113" spans="1:11" ht="26.4">
      <c r="A113" s="66">
        <v>108</v>
      </c>
      <c r="B113" s="98">
        <v>210810045</v>
      </c>
      <c r="C113" s="113" t="s">
        <v>163</v>
      </c>
      <c r="D113" s="10" t="s">
        <v>31</v>
      </c>
      <c r="E113" s="90">
        <v>20</v>
      </c>
      <c r="F113" s="75"/>
      <c r="G113" s="8"/>
      <c r="H113" s="7"/>
      <c r="I113" s="361">
        <f t="shared" si="4"/>
        <v>0</v>
      </c>
      <c r="J113" s="361">
        <f t="shared" si="5"/>
        <v>0</v>
      </c>
      <c r="K113" s="361">
        <f t="shared" si="6"/>
        <v>0</v>
      </c>
    </row>
    <row r="114" spans="1:11" ht="26.4">
      <c r="A114" s="66">
        <v>109</v>
      </c>
      <c r="B114" s="98">
        <v>210810055</v>
      </c>
      <c r="C114" s="113" t="s">
        <v>35</v>
      </c>
      <c r="D114" s="10" t="s">
        <v>31</v>
      </c>
      <c r="E114" s="90">
        <v>200</v>
      </c>
      <c r="F114" s="75"/>
      <c r="G114" s="8"/>
      <c r="H114" s="7"/>
      <c r="I114" s="361">
        <f t="shared" si="4"/>
        <v>0</v>
      </c>
      <c r="J114" s="361">
        <f t="shared" si="5"/>
        <v>0</v>
      </c>
      <c r="K114" s="361">
        <f t="shared" si="6"/>
        <v>0</v>
      </c>
    </row>
    <row r="115" spans="1:11" ht="26.4">
      <c r="A115" s="66">
        <v>110</v>
      </c>
      <c r="B115" s="98">
        <v>210100101</v>
      </c>
      <c r="C115" s="113" t="s">
        <v>39</v>
      </c>
      <c r="D115" s="10" t="s">
        <v>38</v>
      </c>
      <c r="E115" s="90">
        <v>1440</v>
      </c>
      <c r="F115" s="75"/>
      <c r="G115" s="8"/>
      <c r="H115" s="7"/>
      <c r="I115" s="361">
        <f t="shared" si="4"/>
        <v>0</v>
      </c>
      <c r="J115" s="361">
        <f t="shared" si="5"/>
        <v>0</v>
      </c>
      <c r="K115" s="361">
        <f t="shared" si="6"/>
        <v>0</v>
      </c>
    </row>
    <row r="116" spans="1:11">
      <c r="A116" s="66">
        <v>111</v>
      </c>
      <c r="B116" s="98">
        <v>210110063</v>
      </c>
      <c r="C116" s="113" t="s">
        <v>41</v>
      </c>
      <c r="D116" s="10" t="s">
        <v>38</v>
      </c>
      <c r="E116" s="90">
        <v>29</v>
      </c>
      <c r="F116" s="75"/>
      <c r="G116" s="8"/>
      <c r="H116" s="7"/>
      <c r="I116" s="361">
        <f t="shared" si="4"/>
        <v>0</v>
      </c>
      <c r="J116" s="361">
        <f t="shared" si="5"/>
        <v>0</v>
      </c>
      <c r="K116" s="361">
        <f t="shared" si="6"/>
        <v>0</v>
      </c>
    </row>
    <row r="117" spans="1:11">
      <c r="A117" s="66">
        <v>112</v>
      </c>
      <c r="B117" s="98">
        <v>210010113</v>
      </c>
      <c r="C117" s="113" t="s">
        <v>56</v>
      </c>
      <c r="D117" s="10" t="s">
        <v>31</v>
      </c>
      <c r="E117" s="90">
        <v>60</v>
      </c>
      <c r="F117" s="75"/>
      <c r="G117" s="8"/>
      <c r="H117" s="7"/>
      <c r="I117" s="361">
        <f t="shared" si="4"/>
        <v>0</v>
      </c>
      <c r="J117" s="361">
        <f t="shared" si="5"/>
        <v>0</v>
      </c>
      <c r="K117" s="361">
        <f t="shared" si="6"/>
        <v>0</v>
      </c>
    </row>
    <row r="118" spans="1:11">
      <c r="A118" s="66">
        <v>113</v>
      </c>
      <c r="B118" s="98"/>
      <c r="C118" s="113" t="s">
        <v>55</v>
      </c>
      <c r="D118" s="10" t="s">
        <v>38</v>
      </c>
      <c r="E118" s="90">
        <v>600</v>
      </c>
      <c r="F118" s="75"/>
      <c r="G118" s="8"/>
      <c r="H118" s="7"/>
      <c r="I118" s="361">
        <f t="shared" si="4"/>
        <v>0</v>
      </c>
      <c r="J118" s="361">
        <f t="shared" si="5"/>
        <v>0</v>
      </c>
      <c r="K118" s="361">
        <f t="shared" si="6"/>
        <v>0</v>
      </c>
    </row>
    <row r="119" spans="1:11" ht="26.4">
      <c r="A119" s="66">
        <v>114</v>
      </c>
      <c r="B119" s="98">
        <v>210020307</v>
      </c>
      <c r="C119" s="113" t="s">
        <v>204</v>
      </c>
      <c r="D119" s="10" t="s">
        <v>31</v>
      </c>
      <c r="E119" s="90">
        <v>24</v>
      </c>
      <c r="F119" s="75"/>
      <c r="G119" s="8"/>
      <c r="H119" s="7"/>
      <c r="I119" s="361">
        <f t="shared" si="4"/>
        <v>0</v>
      </c>
      <c r="J119" s="361">
        <f t="shared" si="5"/>
        <v>0</v>
      </c>
      <c r="K119" s="361">
        <f t="shared" si="6"/>
        <v>0</v>
      </c>
    </row>
    <row r="120" spans="1:11" ht="26.4">
      <c r="A120" s="66">
        <v>115</v>
      </c>
      <c r="B120" s="118">
        <v>210020302</v>
      </c>
      <c r="C120" s="117" t="s">
        <v>189</v>
      </c>
      <c r="D120" s="6" t="s">
        <v>31</v>
      </c>
      <c r="E120" s="93">
        <v>325</v>
      </c>
      <c r="F120" s="17"/>
      <c r="G120" s="1"/>
      <c r="H120" s="2"/>
      <c r="I120" s="361">
        <f t="shared" si="4"/>
        <v>0</v>
      </c>
      <c r="J120" s="361">
        <f t="shared" si="5"/>
        <v>0</v>
      </c>
      <c r="K120" s="361">
        <f t="shared" si="6"/>
        <v>0</v>
      </c>
    </row>
    <row r="121" spans="1:11" ht="26.4">
      <c r="A121" s="66">
        <v>116</v>
      </c>
      <c r="B121" s="98">
        <v>210010301</v>
      </c>
      <c r="C121" s="114" t="s">
        <v>58</v>
      </c>
      <c r="D121" s="10" t="s">
        <v>38</v>
      </c>
      <c r="E121" s="90">
        <v>95</v>
      </c>
      <c r="F121" s="75"/>
      <c r="G121" s="8"/>
      <c r="H121" s="7"/>
      <c r="I121" s="361">
        <f t="shared" si="4"/>
        <v>0</v>
      </c>
      <c r="J121" s="361">
        <f t="shared" si="5"/>
        <v>0</v>
      </c>
      <c r="K121" s="361">
        <f t="shared" si="6"/>
        <v>0</v>
      </c>
    </row>
    <row r="122" spans="1:11" ht="26.4">
      <c r="A122" s="66">
        <v>117</v>
      </c>
      <c r="B122" s="98">
        <v>210010302</v>
      </c>
      <c r="C122" s="114" t="s">
        <v>59</v>
      </c>
      <c r="D122" s="10" t="s">
        <v>38</v>
      </c>
      <c r="E122" s="90">
        <v>27</v>
      </c>
      <c r="F122" s="75"/>
      <c r="G122" s="8"/>
      <c r="H122" s="7"/>
      <c r="I122" s="361">
        <f t="shared" si="4"/>
        <v>0</v>
      </c>
      <c r="J122" s="361">
        <f t="shared" si="5"/>
        <v>0</v>
      </c>
      <c r="K122" s="361">
        <f t="shared" si="6"/>
        <v>0</v>
      </c>
    </row>
    <row r="123" spans="1:11">
      <c r="A123" s="66">
        <v>118</v>
      </c>
      <c r="B123" s="98">
        <v>210192571</v>
      </c>
      <c r="C123" s="115" t="s">
        <v>60</v>
      </c>
      <c r="D123" s="10" t="s">
        <v>38</v>
      </c>
      <c r="E123" s="90">
        <v>420</v>
      </c>
      <c r="F123" s="75"/>
      <c r="G123" s="8"/>
      <c r="H123" s="7"/>
      <c r="I123" s="361">
        <f t="shared" si="4"/>
        <v>0</v>
      </c>
      <c r="J123" s="361">
        <f t="shared" si="5"/>
        <v>0</v>
      </c>
      <c r="K123" s="361">
        <f t="shared" si="6"/>
        <v>0</v>
      </c>
    </row>
    <row r="124" spans="1:11">
      <c r="A124" s="66">
        <v>119</v>
      </c>
      <c r="B124" s="98"/>
      <c r="C124" s="113" t="s">
        <v>42</v>
      </c>
      <c r="D124" s="10" t="s">
        <v>43</v>
      </c>
      <c r="E124" s="90">
        <v>1</v>
      </c>
      <c r="F124" s="75"/>
      <c r="G124" s="8"/>
      <c r="H124" s="7"/>
      <c r="I124" s="361">
        <f t="shared" si="4"/>
        <v>0</v>
      </c>
      <c r="J124" s="361">
        <f t="shared" si="5"/>
        <v>0</v>
      </c>
      <c r="K124" s="361">
        <f t="shared" si="6"/>
        <v>0</v>
      </c>
    </row>
    <row r="125" spans="1:11">
      <c r="A125" s="66">
        <v>120</v>
      </c>
      <c r="B125" s="98"/>
      <c r="C125" s="113" t="s">
        <v>51</v>
      </c>
      <c r="D125" s="10" t="s">
        <v>38</v>
      </c>
      <c r="E125" s="90">
        <v>1</v>
      </c>
      <c r="F125" s="75"/>
      <c r="G125" s="8"/>
      <c r="H125" s="7"/>
      <c r="I125" s="361">
        <f t="shared" si="4"/>
        <v>0</v>
      </c>
      <c r="J125" s="361">
        <f t="shared" si="5"/>
        <v>0</v>
      </c>
      <c r="K125" s="361">
        <f t="shared" si="6"/>
        <v>0</v>
      </c>
    </row>
    <row r="126" spans="1:11">
      <c r="A126" s="66">
        <v>121</v>
      </c>
      <c r="B126" s="98"/>
      <c r="C126" s="113" t="s">
        <v>188</v>
      </c>
      <c r="D126" s="10" t="s">
        <v>38</v>
      </c>
      <c r="E126" s="90">
        <v>1</v>
      </c>
      <c r="F126" s="75"/>
      <c r="G126" s="8"/>
      <c r="H126" s="7"/>
      <c r="I126" s="361">
        <f t="shared" si="4"/>
        <v>0</v>
      </c>
      <c r="J126" s="361">
        <f t="shared" si="5"/>
        <v>0</v>
      </c>
      <c r="K126" s="361">
        <f t="shared" si="6"/>
        <v>0</v>
      </c>
    </row>
    <row r="127" spans="1:11">
      <c r="A127" s="66">
        <v>122</v>
      </c>
      <c r="B127" s="98"/>
      <c r="C127" s="113" t="s">
        <v>203</v>
      </c>
      <c r="D127" s="10" t="s">
        <v>38</v>
      </c>
      <c r="E127" s="90">
        <v>1</v>
      </c>
      <c r="F127" s="75"/>
      <c r="G127" s="8"/>
      <c r="H127" s="7"/>
      <c r="I127" s="361">
        <f t="shared" si="4"/>
        <v>0</v>
      </c>
      <c r="J127" s="361">
        <f t="shared" si="5"/>
        <v>0</v>
      </c>
      <c r="K127" s="361">
        <f t="shared" si="6"/>
        <v>0</v>
      </c>
    </row>
    <row r="128" spans="1:11">
      <c r="A128" s="66">
        <v>123</v>
      </c>
      <c r="B128" s="98"/>
      <c r="C128" s="113" t="s">
        <v>44</v>
      </c>
      <c r="D128" s="10" t="s">
        <v>38</v>
      </c>
      <c r="E128" s="90">
        <v>29</v>
      </c>
      <c r="F128" s="75"/>
      <c r="G128" s="8"/>
      <c r="H128" s="7"/>
      <c r="I128" s="361">
        <f t="shared" si="4"/>
        <v>0</v>
      </c>
      <c r="J128" s="361">
        <f t="shared" si="5"/>
        <v>0</v>
      </c>
      <c r="K128" s="361">
        <f t="shared" si="6"/>
        <v>0</v>
      </c>
    </row>
    <row r="129" spans="1:11">
      <c r="A129" s="66">
        <v>124</v>
      </c>
      <c r="B129" s="98">
        <v>210020101</v>
      </c>
      <c r="C129" s="116" t="s">
        <v>202</v>
      </c>
      <c r="D129" s="6" t="s">
        <v>38</v>
      </c>
      <c r="E129" s="93">
        <v>240</v>
      </c>
      <c r="F129" s="17"/>
      <c r="G129" s="1"/>
      <c r="H129" s="2"/>
      <c r="I129" s="361">
        <f t="shared" si="4"/>
        <v>0</v>
      </c>
      <c r="J129" s="361">
        <f t="shared" si="5"/>
        <v>0</v>
      </c>
      <c r="K129" s="361">
        <f t="shared" si="6"/>
        <v>0</v>
      </c>
    </row>
    <row r="130" spans="1:11">
      <c r="A130" s="66">
        <v>125</v>
      </c>
      <c r="B130" s="98">
        <v>210020121</v>
      </c>
      <c r="C130" s="116" t="s">
        <v>185</v>
      </c>
      <c r="D130" s="10" t="s">
        <v>38</v>
      </c>
      <c r="E130" s="90">
        <v>85</v>
      </c>
      <c r="F130" s="75"/>
      <c r="G130" s="8"/>
      <c r="H130" s="7"/>
      <c r="I130" s="361">
        <f t="shared" si="4"/>
        <v>0</v>
      </c>
      <c r="J130" s="361">
        <f t="shared" si="5"/>
        <v>0</v>
      </c>
      <c r="K130" s="361">
        <f t="shared" si="6"/>
        <v>0</v>
      </c>
    </row>
    <row r="131" spans="1:11">
      <c r="A131" s="66">
        <v>126</v>
      </c>
      <c r="B131" s="98">
        <v>210020651</v>
      </c>
      <c r="C131" s="116" t="s">
        <v>63</v>
      </c>
      <c r="D131" s="10" t="s">
        <v>48</v>
      </c>
      <c r="E131" s="90">
        <v>260</v>
      </c>
      <c r="F131" s="75"/>
      <c r="G131" s="8"/>
      <c r="H131" s="7"/>
      <c r="I131" s="361">
        <f t="shared" si="4"/>
        <v>0</v>
      </c>
      <c r="J131" s="361">
        <f t="shared" si="5"/>
        <v>0</v>
      </c>
      <c r="K131" s="361">
        <f t="shared" si="6"/>
        <v>0</v>
      </c>
    </row>
    <row r="132" spans="1:11">
      <c r="A132" s="66">
        <v>127</v>
      </c>
      <c r="B132" s="98">
        <v>210011306</v>
      </c>
      <c r="C132" s="116" t="s">
        <v>184</v>
      </c>
      <c r="D132" s="10" t="s">
        <v>38</v>
      </c>
      <c r="E132" s="90">
        <v>170</v>
      </c>
      <c r="F132" s="75"/>
      <c r="G132" s="8"/>
      <c r="H132" s="7"/>
      <c r="I132" s="361">
        <f t="shared" si="4"/>
        <v>0</v>
      </c>
      <c r="J132" s="361">
        <f t="shared" si="5"/>
        <v>0</v>
      </c>
      <c r="K132" s="361">
        <f t="shared" si="6"/>
        <v>0</v>
      </c>
    </row>
    <row r="133" spans="1:11">
      <c r="A133" s="66">
        <v>128</v>
      </c>
      <c r="B133" s="98"/>
      <c r="C133" s="116" t="s">
        <v>65</v>
      </c>
      <c r="D133" s="6" t="s">
        <v>38</v>
      </c>
      <c r="E133" s="93">
        <v>70</v>
      </c>
      <c r="F133" s="17"/>
      <c r="G133" s="1"/>
      <c r="H133" s="2"/>
      <c r="I133" s="361">
        <f t="shared" si="4"/>
        <v>0</v>
      </c>
      <c r="J133" s="361">
        <f t="shared" si="5"/>
        <v>0</v>
      </c>
      <c r="K133" s="361">
        <f t="shared" si="6"/>
        <v>0</v>
      </c>
    </row>
    <row r="134" spans="1:11">
      <c r="A134" s="66">
        <v>129</v>
      </c>
      <c r="B134" s="98"/>
      <c r="C134" s="116" t="s">
        <v>183</v>
      </c>
      <c r="D134" s="10" t="s">
        <v>38</v>
      </c>
      <c r="E134" s="90">
        <v>12</v>
      </c>
      <c r="F134" s="75"/>
      <c r="G134" s="8"/>
      <c r="H134" s="7"/>
      <c r="I134" s="361">
        <f t="shared" si="4"/>
        <v>0</v>
      </c>
      <c r="J134" s="361">
        <f t="shared" si="5"/>
        <v>0</v>
      </c>
      <c r="K134" s="361">
        <f t="shared" si="6"/>
        <v>0</v>
      </c>
    </row>
    <row r="135" spans="1:11">
      <c r="A135" s="66">
        <v>130</v>
      </c>
      <c r="B135" s="98">
        <v>210100351</v>
      </c>
      <c r="C135" s="117" t="s">
        <v>67</v>
      </c>
      <c r="D135" s="10" t="s">
        <v>38</v>
      </c>
      <c r="E135" s="90">
        <v>440</v>
      </c>
      <c r="F135" s="75"/>
      <c r="G135" s="8"/>
      <c r="H135" s="7"/>
      <c r="I135" s="361">
        <f t="shared" si="4"/>
        <v>0</v>
      </c>
      <c r="J135" s="361">
        <f t="shared" si="5"/>
        <v>0</v>
      </c>
      <c r="K135" s="361">
        <f t="shared" si="6"/>
        <v>0</v>
      </c>
    </row>
    <row r="136" spans="1:11">
      <c r="A136" s="66">
        <v>131</v>
      </c>
      <c r="B136" s="98">
        <v>210270802</v>
      </c>
      <c r="C136" s="113" t="s">
        <v>148</v>
      </c>
      <c r="D136" s="10" t="s">
        <v>38</v>
      </c>
      <c r="E136" s="90">
        <v>240</v>
      </c>
      <c r="F136" s="75"/>
      <c r="G136" s="8"/>
      <c r="H136" s="7"/>
      <c r="I136" s="361">
        <f t="shared" ref="I136:I153" si="7">$E136*F136</f>
        <v>0</v>
      </c>
      <c r="J136" s="361">
        <f t="shared" si="5"/>
        <v>0</v>
      </c>
      <c r="K136" s="361">
        <f t="shared" si="6"/>
        <v>0</v>
      </c>
    </row>
    <row r="137" spans="1:11">
      <c r="A137" s="66">
        <v>132</v>
      </c>
      <c r="B137" s="98">
        <v>210020201</v>
      </c>
      <c r="C137" s="113" t="s">
        <v>201</v>
      </c>
      <c r="D137" s="10" t="s">
        <v>31</v>
      </c>
      <c r="E137" s="90">
        <v>30</v>
      </c>
      <c r="F137" s="75"/>
      <c r="G137" s="8"/>
      <c r="H137" s="7"/>
      <c r="I137" s="361">
        <f t="shared" si="7"/>
        <v>0</v>
      </c>
      <c r="J137" s="361">
        <f t="shared" si="5"/>
        <v>0</v>
      </c>
      <c r="K137" s="361">
        <f t="shared" si="6"/>
        <v>0</v>
      </c>
    </row>
    <row r="138" spans="1:11">
      <c r="A138" s="66">
        <v>133</v>
      </c>
      <c r="B138" s="98">
        <v>210190052</v>
      </c>
      <c r="C138" s="113" t="s">
        <v>49</v>
      </c>
      <c r="D138" s="10" t="s">
        <v>38</v>
      </c>
      <c r="E138" s="90">
        <v>3</v>
      </c>
      <c r="F138" s="75"/>
      <c r="G138" s="8"/>
      <c r="H138" s="7"/>
      <c r="I138" s="361">
        <f t="shared" si="7"/>
        <v>0</v>
      </c>
      <c r="J138" s="361">
        <f t="shared" si="5"/>
        <v>0</v>
      </c>
      <c r="K138" s="361">
        <f t="shared" si="6"/>
        <v>0</v>
      </c>
    </row>
    <row r="139" spans="1:11">
      <c r="A139" s="66">
        <v>134</v>
      </c>
      <c r="B139" s="118"/>
      <c r="C139" s="117" t="s">
        <v>46</v>
      </c>
      <c r="D139" s="6" t="s">
        <v>47</v>
      </c>
      <c r="E139" s="93">
        <v>10</v>
      </c>
      <c r="F139" s="17"/>
      <c r="G139" s="1"/>
      <c r="H139" s="2"/>
      <c r="I139" s="361">
        <f t="shared" si="7"/>
        <v>0</v>
      </c>
      <c r="J139" s="361">
        <f t="shared" si="5"/>
        <v>0</v>
      </c>
      <c r="K139" s="361">
        <f t="shared" si="6"/>
        <v>0</v>
      </c>
    </row>
    <row r="140" spans="1:11">
      <c r="A140" s="66">
        <v>135</v>
      </c>
      <c r="B140" s="118"/>
      <c r="C140" s="117" t="s">
        <v>68</v>
      </c>
      <c r="D140" s="6" t="s">
        <v>48</v>
      </c>
      <c r="E140" s="93">
        <v>12.5</v>
      </c>
      <c r="F140" s="17"/>
      <c r="G140" s="1"/>
      <c r="H140" s="2"/>
      <c r="I140" s="361">
        <f t="shared" si="7"/>
        <v>0</v>
      </c>
      <c r="J140" s="361">
        <f t="shared" si="5"/>
        <v>0</v>
      </c>
      <c r="K140" s="361">
        <f t="shared" si="6"/>
        <v>0</v>
      </c>
    </row>
    <row r="141" spans="1:11">
      <c r="A141" s="66">
        <v>136</v>
      </c>
      <c r="B141" s="118"/>
      <c r="C141" s="304" t="s">
        <v>182</v>
      </c>
      <c r="D141" s="6" t="s">
        <v>43</v>
      </c>
      <c r="E141" s="93">
        <v>1</v>
      </c>
      <c r="F141" s="17"/>
      <c r="G141" s="1"/>
      <c r="H141" s="2"/>
      <c r="I141" s="361">
        <f t="shared" si="7"/>
        <v>0</v>
      </c>
      <c r="J141" s="361">
        <f t="shared" si="5"/>
        <v>0</v>
      </c>
      <c r="K141" s="361">
        <f t="shared" si="6"/>
        <v>0</v>
      </c>
    </row>
    <row r="142" spans="1:11">
      <c r="A142" s="66">
        <v>137</v>
      </c>
      <c r="B142" s="98">
        <v>210010046</v>
      </c>
      <c r="C142" s="292" t="s">
        <v>181</v>
      </c>
      <c r="D142" s="10" t="s">
        <v>31</v>
      </c>
      <c r="E142" s="90">
        <v>110</v>
      </c>
      <c r="F142" s="75"/>
      <c r="G142" s="8"/>
      <c r="H142" s="7"/>
      <c r="I142" s="361">
        <f t="shared" si="7"/>
        <v>0</v>
      </c>
      <c r="J142" s="361">
        <f t="shared" si="5"/>
        <v>0</v>
      </c>
      <c r="K142" s="361">
        <f t="shared" si="6"/>
        <v>0</v>
      </c>
    </row>
    <row r="143" spans="1:11">
      <c r="A143" s="66">
        <v>138</v>
      </c>
      <c r="B143" s="98"/>
      <c r="C143" s="292" t="s">
        <v>180</v>
      </c>
      <c r="D143" s="10" t="s">
        <v>38</v>
      </c>
      <c r="E143" s="90">
        <v>110</v>
      </c>
      <c r="F143" s="75"/>
      <c r="G143" s="8"/>
      <c r="H143" s="7"/>
      <c r="I143" s="361">
        <f t="shared" si="7"/>
        <v>0</v>
      </c>
      <c r="J143" s="361">
        <f t="shared" si="5"/>
        <v>0</v>
      </c>
      <c r="K143" s="361">
        <f t="shared" si="6"/>
        <v>0</v>
      </c>
    </row>
    <row r="144" spans="1:11">
      <c r="A144" s="66">
        <v>139</v>
      </c>
      <c r="B144" s="98">
        <v>210010045</v>
      </c>
      <c r="C144" s="292" t="s">
        <v>179</v>
      </c>
      <c r="D144" s="10" t="s">
        <v>31</v>
      </c>
      <c r="E144" s="90">
        <v>110</v>
      </c>
      <c r="F144" s="75"/>
      <c r="G144" s="8"/>
      <c r="H144" s="7"/>
      <c r="I144" s="361">
        <f t="shared" si="7"/>
        <v>0</v>
      </c>
      <c r="J144" s="361">
        <f t="shared" si="5"/>
        <v>0</v>
      </c>
      <c r="K144" s="361">
        <f t="shared" si="6"/>
        <v>0</v>
      </c>
    </row>
    <row r="145" spans="1:11">
      <c r="A145" s="66">
        <v>140</v>
      </c>
      <c r="B145" s="98"/>
      <c r="C145" s="292" t="s">
        <v>200</v>
      </c>
      <c r="D145" s="10" t="s">
        <v>38</v>
      </c>
      <c r="E145" s="90">
        <v>110</v>
      </c>
      <c r="F145" s="75"/>
      <c r="G145" s="8"/>
      <c r="H145" s="7"/>
      <c r="I145" s="361">
        <f t="shared" si="7"/>
        <v>0</v>
      </c>
      <c r="J145" s="361">
        <f t="shared" si="5"/>
        <v>0</v>
      </c>
      <c r="K145" s="361">
        <f t="shared" si="6"/>
        <v>0</v>
      </c>
    </row>
    <row r="146" spans="1:11">
      <c r="A146" s="66">
        <v>141</v>
      </c>
      <c r="B146" s="98">
        <v>210010022</v>
      </c>
      <c r="C146" s="292" t="s">
        <v>199</v>
      </c>
      <c r="D146" s="10" t="s">
        <v>31</v>
      </c>
      <c r="E146" s="90">
        <v>36</v>
      </c>
      <c r="F146" s="75"/>
      <c r="G146" s="8"/>
      <c r="H146" s="7"/>
      <c r="I146" s="361">
        <f t="shared" si="7"/>
        <v>0</v>
      </c>
      <c r="J146" s="361">
        <f t="shared" si="5"/>
        <v>0</v>
      </c>
      <c r="K146" s="361">
        <f t="shared" si="6"/>
        <v>0</v>
      </c>
    </row>
    <row r="147" spans="1:11">
      <c r="A147" s="66">
        <v>142</v>
      </c>
      <c r="B147" s="98"/>
      <c r="C147" s="292" t="s">
        <v>198</v>
      </c>
      <c r="D147" s="10" t="s">
        <v>38</v>
      </c>
      <c r="E147" s="90">
        <v>36</v>
      </c>
      <c r="F147" s="75"/>
      <c r="G147" s="8"/>
      <c r="H147" s="7"/>
      <c r="I147" s="361">
        <f t="shared" si="7"/>
        <v>0</v>
      </c>
      <c r="J147" s="361">
        <f t="shared" si="5"/>
        <v>0</v>
      </c>
      <c r="K147" s="361">
        <f t="shared" si="6"/>
        <v>0</v>
      </c>
    </row>
    <row r="148" spans="1:11">
      <c r="A148" s="66">
        <v>143</v>
      </c>
      <c r="B148" s="98">
        <v>210010023</v>
      </c>
      <c r="C148" s="292" t="s">
        <v>197</v>
      </c>
      <c r="D148" s="10" t="s">
        <v>31</v>
      </c>
      <c r="E148" s="90">
        <v>60</v>
      </c>
      <c r="F148" s="75"/>
      <c r="G148" s="8"/>
      <c r="H148" s="7"/>
      <c r="I148" s="361">
        <f t="shared" si="7"/>
        <v>0</v>
      </c>
      <c r="J148" s="361">
        <f t="shared" si="5"/>
        <v>0</v>
      </c>
      <c r="K148" s="361">
        <f t="shared" si="6"/>
        <v>0</v>
      </c>
    </row>
    <row r="149" spans="1:11">
      <c r="A149" s="66">
        <v>144</v>
      </c>
      <c r="B149" s="98"/>
      <c r="C149" s="292" t="s">
        <v>196</v>
      </c>
      <c r="D149" s="10" t="s">
        <v>38</v>
      </c>
      <c r="E149" s="90">
        <v>60</v>
      </c>
      <c r="F149" s="75"/>
      <c r="G149" s="8"/>
      <c r="H149" s="7"/>
      <c r="I149" s="361">
        <f t="shared" si="7"/>
        <v>0</v>
      </c>
      <c r="J149" s="361">
        <f t="shared" si="5"/>
        <v>0</v>
      </c>
      <c r="K149" s="361">
        <f t="shared" si="6"/>
        <v>0</v>
      </c>
    </row>
    <row r="150" spans="1:11">
      <c r="A150" s="66">
        <v>145</v>
      </c>
      <c r="B150" s="98"/>
      <c r="C150" s="113" t="s">
        <v>72</v>
      </c>
      <c r="D150" s="10" t="s">
        <v>38</v>
      </c>
      <c r="E150" s="90">
        <v>3</v>
      </c>
      <c r="F150" s="75"/>
      <c r="G150" s="8"/>
      <c r="H150" s="7"/>
      <c r="I150" s="361">
        <f t="shared" si="7"/>
        <v>0</v>
      </c>
      <c r="J150" s="361">
        <f t="shared" si="5"/>
        <v>0</v>
      </c>
      <c r="K150" s="361">
        <f t="shared" si="6"/>
        <v>0</v>
      </c>
    </row>
    <row r="151" spans="1:11">
      <c r="A151" s="66">
        <v>146</v>
      </c>
      <c r="B151" s="98">
        <v>210411181</v>
      </c>
      <c r="C151" s="113" t="s">
        <v>53</v>
      </c>
      <c r="D151" s="10" t="s">
        <v>38</v>
      </c>
      <c r="E151" s="90">
        <v>3</v>
      </c>
      <c r="F151" s="75"/>
      <c r="G151" s="8"/>
      <c r="H151" s="7"/>
      <c r="I151" s="361">
        <f t="shared" si="7"/>
        <v>0</v>
      </c>
      <c r="J151" s="361">
        <f t="shared" ref="J151:J153" si="8">$E151*G151</f>
        <v>0</v>
      </c>
      <c r="K151" s="361">
        <f t="shared" ref="K151:K153" si="9">$E151*H151</f>
        <v>0</v>
      </c>
    </row>
    <row r="152" spans="1:11" ht="26.4">
      <c r="A152" s="66">
        <v>147</v>
      </c>
      <c r="B152" s="118">
        <v>210140431</v>
      </c>
      <c r="C152" s="117" t="s">
        <v>76</v>
      </c>
      <c r="D152" s="6" t="s">
        <v>38</v>
      </c>
      <c r="E152" s="93">
        <v>2</v>
      </c>
      <c r="F152" s="17"/>
      <c r="G152" s="1"/>
      <c r="H152" s="2"/>
      <c r="I152" s="361">
        <f t="shared" si="7"/>
        <v>0</v>
      </c>
      <c r="J152" s="361">
        <f t="shared" si="8"/>
        <v>0</v>
      </c>
      <c r="K152" s="361">
        <f t="shared" si="9"/>
        <v>0</v>
      </c>
    </row>
    <row r="153" spans="1:11" ht="13.8" thickBot="1">
      <c r="A153" s="66">
        <v>148</v>
      </c>
      <c r="B153" s="293">
        <v>210110045</v>
      </c>
      <c r="C153" s="294" t="s">
        <v>77</v>
      </c>
      <c r="D153" s="295" t="s">
        <v>38</v>
      </c>
      <c r="E153" s="187">
        <v>43</v>
      </c>
      <c r="F153" s="18"/>
      <c r="G153" s="19"/>
      <c r="H153" s="20"/>
      <c r="I153" s="361">
        <f t="shared" si="7"/>
        <v>0</v>
      </c>
      <c r="J153" s="361">
        <f t="shared" si="8"/>
        <v>0</v>
      </c>
      <c r="K153" s="361">
        <f t="shared" si="9"/>
        <v>0</v>
      </c>
    </row>
    <row r="154" spans="1:11" ht="13.8" thickBot="1">
      <c r="A154" s="70"/>
      <c r="B154" s="287"/>
      <c r="C154" s="288"/>
      <c r="D154" s="188"/>
      <c r="E154" s="188"/>
      <c r="F154" s="71"/>
      <c r="G154" s="71"/>
      <c r="H154" s="71"/>
      <c r="I154" s="78"/>
      <c r="J154" s="78"/>
      <c r="K154" s="82"/>
    </row>
    <row r="155" spans="1:11" ht="13.8" thickBot="1">
      <c r="A155" s="151"/>
      <c r="B155" s="152"/>
      <c r="C155" s="153" t="s">
        <v>8</v>
      </c>
      <c r="D155" s="154"/>
      <c r="E155" s="154"/>
      <c r="F155" s="156"/>
      <c r="G155" s="156"/>
      <c r="H155" s="156"/>
      <c r="I155" s="363">
        <f>SUM(I6:I153)</f>
        <v>0</v>
      </c>
      <c r="J155" s="364">
        <f>SUM(J6:J153)</f>
        <v>0</v>
      </c>
      <c r="K155" s="365">
        <f>SUM(K6:K153)</f>
        <v>0</v>
      </c>
    </row>
    <row r="156" spans="1:11">
      <c r="A156" s="127"/>
      <c r="B156" s="128"/>
      <c r="C156" s="129"/>
      <c r="D156" s="68"/>
      <c r="E156" s="68"/>
      <c r="F156" s="130"/>
      <c r="G156" s="130"/>
      <c r="H156" s="130"/>
      <c r="I156" s="73"/>
      <c r="J156" s="73"/>
      <c r="K156" s="73"/>
    </row>
    <row r="157" spans="1:11">
      <c r="A157" s="128"/>
      <c r="B157" s="128"/>
      <c r="C157" s="128"/>
      <c r="D157" s="128"/>
      <c r="E157" s="149"/>
      <c r="F157" s="128"/>
      <c r="G157" s="128"/>
      <c r="H157" s="128"/>
      <c r="I157" s="128"/>
      <c r="J157" s="128"/>
      <c r="K157" s="128"/>
    </row>
    <row r="158" spans="1:11" ht="13.8" thickBot="1">
      <c r="A158" s="128"/>
      <c r="B158" s="128"/>
      <c r="C158" s="128"/>
      <c r="D158" s="128"/>
      <c r="E158" s="149"/>
      <c r="F158" s="128"/>
      <c r="G158" s="128"/>
      <c r="H158" s="128"/>
      <c r="I158" s="128"/>
      <c r="J158" s="128"/>
      <c r="K158" s="128"/>
    </row>
    <row r="159" spans="1:11">
      <c r="A159" s="127"/>
      <c r="B159" s="217"/>
      <c r="C159" s="312" t="s">
        <v>362</v>
      </c>
      <c r="D159" s="316"/>
      <c r="E159" s="316"/>
      <c r="F159" s="338"/>
      <c r="G159" s="130"/>
      <c r="H159" s="130"/>
      <c r="I159" s="131"/>
      <c r="J159" s="131"/>
      <c r="K159" s="131"/>
    </row>
    <row r="160" spans="1:11">
      <c r="A160" s="127"/>
      <c r="B160" s="217"/>
      <c r="C160" s="416"/>
      <c r="D160" s="415"/>
      <c r="E160" s="415"/>
      <c r="F160" s="417"/>
      <c r="G160" s="130"/>
      <c r="H160" s="130"/>
      <c r="I160" s="131"/>
      <c r="J160" s="131"/>
      <c r="K160" s="131"/>
    </row>
    <row r="161" spans="1:11">
      <c r="A161" s="127"/>
      <c r="B161" s="218"/>
      <c r="C161" s="313" t="s">
        <v>6</v>
      </c>
      <c r="D161" s="310"/>
      <c r="E161" s="311"/>
      <c r="F161" s="319">
        <f>$I$155</f>
        <v>0</v>
      </c>
      <c r="G161" s="130"/>
      <c r="H161" s="130"/>
      <c r="I161" s="139"/>
      <c r="J161" s="131"/>
      <c r="K161" s="131"/>
    </row>
    <row r="162" spans="1:11">
      <c r="A162" s="127"/>
      <c r="B162" s="218"/>
      <c r="C162" s="313" t="s">
        <v>20</v>
      </c>
      <c r="D162" s="415"/>
      <c r="E162" s="415"/>
      <c r="F162" s="328"/>
      <c r="G162" s="130"/>
      <c r="H162" s="130"/>
      <c r="I162" s="132"/>
      <c r="J162" s="131"/>
      <c r="K162" s="131"/>
    </row>
    <row r="163" spans="1:11">
      <c r="A163" s="127"/>
      <c r="B163" s="218"/>
      <c r="C163" s="314" t="s">
        <v>24</v>
      </c>
      <c r="D163" s="381">
        <f>F161+F162</f>
        <v>0</v>
      </c>
      <c r="E163" s="381"/>
      <c r="F163" s="382"/>
      <c r="G163" s="133"/>
      <c r="H163" s="133"/>
      <c r="I163" s="131"/>
      <c r="J163" s="131"/>
      <c r="K163" s="131"/>
    </row>
    <row r="164" spans="1:11">
      <c r="A164" s="127"/>
      <c r="B164" s="218"/>
      <c r="C164" s="314"/>
      <c r="D164" s="413"/>
      <c r="E164" s="413"/>
      <c r="F164" s="329"/>
      <c r="G164" s="133"/>
      <c r="H164" s="133"/>
      <c r="I164" s="131"/>
      <c r="J164" s="131"/>
      <c r="K164" s="131"/>
    </row>
    <row r="165" spans="1:11">
      <c r="A165" s="127"/>
      <c r="B165" s="218"/>
      <c r="C165" s="313" t="s">
        <v>10</v>
      </c>
      <c r="D165" s="310"/>
      <c r="E165" s="311"/>
      <c r="F165" s="319">
        <f>$J$155</f>
        <v>0</v>
      </c>
      <c r="G165" s="133"/>
      <c r="H165" s="133"/>
      <c r="I165" s="131"/>
      <c r="J165" s="131"/>
      <c r="K165" s="131"/>
    </row>
    <row r="166" spans="1:11">
      <c r="A166" s="134"/>
      <c r="B166" s="218"/>
      <c r="C166" s="313" t="s">
        <v>29</v>
      </c>
      <c r="D166" s="310"/>
      <c r="E166" s="311"/>
      <c r="F166" s="319">
        <f>$K$155</f>
        <v>0</v>
      </c>
      <c r="G166" s="135"/>
      <c r="H166" s="135"/>
      <c r="I166" s="131"/>
      <c r="J166" s="131"/>
      <c r="K166" s="131"/>
    </row>
    <row r="167" spans="1:11">
      <c r="A167" s="134"/>
      <c r="B167" s="218"/>
      <c r="C167" s="313" t="s">
        <v>30</v>
      </c>
      <c r="D167" s="415"/>
      <c r="E167" s="415"/>
      <c r="F167" s="328"/>
      <c r="G167" s="135"/>
      <c r="H167" s="135"/>
      <c r="I167" s="131"/>
      <c r="J167" s="131"/>
      <c r="K167" s="131"/>
    </row>
    <row r="168" spans="1:11">
      <c r="A168" s="134"/>
      <c r="B168" s="218"/>
      <c r="C168" s="313" t="s">
        <v>12</v>
      </c>
      <c r="D168" s="415"/>
      <c r="E168" s="415"/>
      <c r="F168" s="328"/>
      <c r="G168" s="135"/>
      <c r="H168" s="135"/>
      <c r="I168" s="139"/>
      <c r="J168" s="131"/>
      <c r="K168" s="131"/>
    </row>
    <row r="169" spans="1:11">
      <c r="A169" s="134"/>
      <c r="B169" s="218"/>
      <c r="C169" s="313" t="s">
        <v>13</v>
      </c>
      <c r="D169" s="415"/>
      <c r="E169" s="415"/>
      <c r="F169" s="328"/>
      <c r="G169" s="135"/>
      <c r="H169" s="135"/>
      <c r="I169" s="131"/>
      <c r="J169" s="131"/>
      <c r="K169" s="131"/>
    </row>
    <row r="170" spans="1:11">
      <c r="A170" s="134"/>
      <c r="B170" s="218"/>
      <c r="C170" s="314" t="s">
        <v>25</v>
      </c>
      <c r="D170" s="383">
        <f>SUM(F165:F169)</f>
        <v>0</v>
      </c>
      <c r="E170" s="383"/>
      <c r="F170" s="384"/>
      <c r="G170" s="135"/>
      <c r="H170" s="135"/>
      <c r="I170" s="131"/>
      <c r="J170" s="131"/>
      <c r="K170" s="131"/>
    </row>
    <row r="171" spans="1:11">
      <c r="A171" s="134"/>
      <c r="B171" s="218"/>
      <c r="C171" s="412"/>
      <c r="D171" s="413"/>
      <c r="E171" s="413"/>
      <c r="F171" s="414"/>
      <c r="G171" s="135"/>
      <c r="H171" s="135"/>
      <c r="I171" s="131"/>
      <c r="J171" s="131"/>
      <c r="K171" s="131"/>
    </row>
    <row r="172" spans="1:11">
      <c r="A172" s="134"/>
      <c r="B172" s="218"/>
      <c r="C172" s="313" t="s">
        <v>14</v>
      </c>
      <c r="D172" s="415"/>
      <c r="E172" s="415"/>
      <c r="F172" s="328"/>
      <c r="G172" s="135"/>
      <c r="H172" s="135"/>
      <c r="I172" s="139"/>
      <c r="J172" s="131"/>
      <c r="K172" s="131"/>
    </row>
    <row r="173" spans="1:11">
      <c r="A173" s="134"/>
      <c r="B173" s="218"/>
      <c r="C173" s="313" t="s">
        <v>26</v>
      </c>
      <c r="D173" s="415"/>
      <c r="E173" s="415"/>
      <c r="F173" s="328"/>
      <c r="G173" s="135"/>
      <c r="H173" s="135"/>
      <c r="I173" s="131"/>
      <c r="J173" s="131"/>
      <c r="K173" s="131"/>
    </row>
    <row r="174" spans="1:11">
      <c r="A174" s="134"/>
      <c r="B174" s="218"/>
      <c r="C174" s="314" t="s">
        <v>28</v>
      </c>
      <c r="D174" s="385">
        <f>SUM(F172:F173)</f>
        <v>0</v>
      </c>
      <c r="E174" s="385"/>
      <c r="F174" s="386"/>
      <c r="G174" s="133"/>
      <c r="H174" s="133"/>
      <c r="I174" s="136"/>
      <c r="J174" s="136"/>
      <c r="K174" s="136"/>
    </row>
    <row r="175" spans="1:11">
      <c r="A175" s="134"/>
      <c r="B175" s="218"/>
      <c r="C175" s="412"/>
      <c r="D175" s="413"/>
      <c r="E175" s="413"/>
      <c r="F175" s="414"/>
      <c r="G175" s="133"/>
      <c r="H175" s="133"/>
      <c r="I175" s="131"/>
      <c r="J175" s="136"/>
      <c r="K175" s="136"/>
    </row>
    <row r="176" spans="1:11">
      <c r="A176" s="134"/>
      <c r="B176" s="218"/>
      <c r="C176" s="412"/>
      <c r="D176" s="413"/>
      <c r="E176" s="413"/>
      <c r="F176" s="414"/>
      <c r="G176" s="135"/>
      <c r="H176" s="135"/>
      <c r="I176" s="131"/>
      <c r="J176" s="131"/>
      <c r="K176" s="131"/>
    </row>
    <row r="177" spans="1:11">
      <c r="A177" s="134"/>
      <c r="B177" s="218"/>
      <c r="C177" s="315" t="s">
        <v>15</v>
      </c>
      <c r="D177" s="415"/>
      <c r="E177" s="415"/>
      <c r="F177" s="328"/>
      <c r="G177" s="135"/>
      <c r="H177" s="135"/>
      <c r="I177" s="131"/>
      <c r="J177" s="131"/>
      <c r="K177" s="131"/>
    </row>
    <row r="178" spans="1:11">
      <c r="A178" s="134"/>
      <c r="B178" s="218"/>
      <c r="C178" s="315" t="s">
        <v>16</v>
      </c>
      <c r="D178" s="415"/>
      <c r="E178" s="415"/>
      <c r="F178" s="328"/>
      <c r="G178" s="135"/>
      <c r="H178" s="135"/>
      <c r="I178" s="131"/>
      <c r="J178" s="137"/>
      <c r="K178" s="137"/>
    </row>
    <row r="179" spans="1:11">
      <c r="A179" s="134"/>
      <c r="B179" s="218"/>
      <c r="C179" s="315" t="s">
        <v>17</v>
      </c>
      <c r="D179" s="415"/>
      <c r="E179" s="415"/>
      <c r="F179" s="328"/>
      <c r="G179" s="135"/>
      <c r="H179" s="135"/>
      <c r="I179" s="131"/>
      <c r="J179" s="137"/>
      <c r="K179" s="137"/>
    </row>
    <row r="180" spans="1:11">
      <c r="A180" s="138"/>
      <c r="B180" s="218"/>
      <c r="C180" s="315" t="s">
        <v>18</v>
      </c>
      <c r="D180" s="415"/>
      <c r="E180" s="415"/>
      <c r="F180" s="328"/>
      <c r="G180" s="133"/>
      <c r="H180" s="133"/>
      <c r="I180" s="131"/>
      <c r="J180" s="137"/>
      <c r="K180" s="137"/>
    </row>
    <row r="181" spans="1:11">
      <c r="A181" s="134"/>
      <c r="B181" s="218"/>
      <c r="C181" s="315" t="s">
        <v>27</v>
      </c>
      <c r="D181" s="415"/>
      <c r="E181" s="415"/>
      <c r="F181" s="328"/>
      <c r="G181" s="133"/>
      <c r="H181" s="133"/>
      <c r="I181" s="132"/>
      <c r="J181" s="137"/>
      <c r="K181" s="137"/>
    </row>
    <row r="182" spans="1:11">
      <c r="A182" s="134"/>
      <c r="B182" s="218"/>
      <c r="C182" s="315" t="s">
        <v>19</v>
      </c>
      <c r="D182" s="415"/>
      <c r="E182" s="415"/>
      <c r="F182" s="328"/>
      <c r="G182" s="133"/>
      <c r="H182" s="133"/>
      <c r="I182" s="132"/>
      <c r="J182" s="137"/>
      <c r="K182" s="137"/>
    </row>
    <row r="183" spans="1:11">
      <c r="A183" s="134"/>
      <c r="B183" s="217"/>
      <c r="C183" s="314" t="s">
        <v>22</v>
      </c>
      <c r="D183" s="383">
        <f>SUM(F177:F182)</f>
        <v>0</v>
      </c>
      <c r="E183" s="383"/>
      <c r="F183" s="384"/>
      <c r="G183" s="133"/>
      <c r="H183" s="133"/>
      <c r="I183" s="305"/>
      <c r="J183" s="136"/>
      <c r="K183" s="141"/>
    </row>
    <row r="184" spans="1:11" ht="13.8" thickBot="1">
      <c r="A184" s="134"/>
      <c r="B184" s="217"/>
      <c r="C184" s="412"/>
      <c r="D184" s="413"/>
      <c r="E184" s="413"/>
      <c r="F184" s="414"/>
      <c r="G184" s="133"/>
      <c r="H184" s="133"/>
      <c r="I184" s="137"/>
      <c r="J184" s="137"/>
      <c r="K184" s="137"/>
    </row>
    <row r="185" spans="1:11" ht="21.6" thickBot="1">
      <c r="A185" s="134"/>
      <c r="B185" s="218"/>
      <c r="C185" s="320" t="s">
        <v>372</v>
      </c>
      <c r="D185" s="378">
        <f>D163+D170+D174+D183</f>
        <v>0</v>
      </c>
      <c r="E185" s="379"/>
      <c r="F185" s="380"/>
      <c r="G185" s="133"/>
      <c r="H185" s="133"/>
      <c r="I185" s="137"/>
      <c r="J185" s="137"/>
      <c r="K185" s="137"/>
    </row>
    <row r="186" spans="1:11">
      <c r="A186" s="134"/>
      <c r="B186" s="218"/>
      <c r="C186" s="218"/>
      <c r="D186" s="237"/>
      <c r="E186" s="237"/>
      <c r="F186" s="247"/>
      <c r="G186" s="133"/>
      <c r="H186" s="133"/>
      <c r="I186" s="137"/>
      <c r="J186" s="137"/>
      <c r="K186" s="137"/>
    </row>
    <row r="187" spans="1:11">
      <c r="A187" s="134"/>
      <c r="B187" s="218"/>
      <c r="C187" s="218"/>
      <c r="D187" s="237"/>
      <c r="E187" s="237"/>
      <c r="F187" s="247"/>
      <c r="G187" s="142"/>
      <c r="H187" s="142"/>
      <c r="I187" s="142"/>
      <c r="J187" s="143"/>
      <c r="K187" s="143"/>
    </row>
    <row r="188" spans="1:11" ht="15">
      <c r="B188" s="331" t="s">
        <v>363</v>
      </c>
      <c r="C188" s="218"/>
      <c r="D188" s="237"/>
      <c r="E188" s="237"/>
      <c r="F188" s="247"/>
    </row>
  </sheetData>
  <mergeCells count="23">
    <mergeCell ref="C109:H109"/>
    <mergeCell ref="C87:H87"/>
    <mergeCell ref="C176:F176"/>
    <mergeCell ref="D177:E182"/>
    <mergeCell ref="D183:F183"/>
    <mergeCell ref="C160:F160"/>
    <mergeCell ref="D162:E162"/>
    <mergeCell ref="D163:F163"/>
    <mergeCell ref="D164:E164"/>
    <mergeCell ref="D167:E169"/>
    <mergeCell ref="C184:F184"/>
    <mergeCell ref="D185:F185"/>
    <mergeCell ref="D170:F170"/>
    <mergeCell ref="C171:F171"/>
    <mergeCell ref="D172:E173"/>
    <mergeCell ref="D174:F174"/>
    <mergeCell ref="C175:F175"/>
    <mergeCell ref="A1:A3"/>
    <mergeCell ref="B1:B3"/>
    <mergeCell ref="C1:C3"/>
    <mergeCell ref="D1:K3"/>
    <mergeCell ref="F4:H4"/>
    <mergeCell ref="I4:K4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83" fitToHeight="0" orientation="landscape" horizontalDpi="300" verticalDpi="300" r:id="rId1"/>
  <headerFooter alignWithMargins="0">
    <oddHeader xml:space="preserve">&amp;L    &amp;RAkcia : </oddHeader>
    <oddFooter>&amp;LDátum:
Tlač:&amp;C&amp;P/&amp;N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>
    <pageSetUpPr fitToPage="1"/>
  </sheetPr>
  <dimension ref="A1:N197"/>
  <sheetViews>
    <sheetView view="pageBreakPreview" zoomScale="70" zoomScaleNormal="100" zoomScaleSheetLayoutView="70" workbookViewId="0">
      <pane ySplit="5" topLeftCell="A67" activePane="bottomLeft" state="frozen"/>
      <selection pane="bottomLeft" activeCell="I188" sqref="I188"/>
    </sheetView>
  </sheetViews>
  <sheetFormatPr defaultColWidth="9.109375" defaultRowHeight="13.2"/>
  <cols>
    <col min="1" max="1" width="4.88671875" style="144" bestFit="1" customWidth="1"/>
    <col min="2" max="2" width="14.5546875" style="145" bestFit="1" customWidth="1"/>
    <col min="3" max="3" width="61" style="145" bestFit="1" customWidth="1"/>
    <col min="4" max="4" width="15.5546875" style="146" bestFit="1" customWidth="1"/>
    <col min="5" max="5" width="8.88671875" style="146" bestFit="1" customWidth="1"/>
    <col min="6" max="6" width="8" style="147" bestFit="1" customWidth="1"/>
    <col min="7" max="7" width="7.109375" style="147" bestFit="1" customWidth="1"/>
    <col min="8" max="8" width="7.5546875" style="147" bestFit="1" customWidth="1"/>
    <col min="9" max="9" width="12.33203125" style="148" customWidth="1"/>
    <col min="10" max="10" width="13.33203125" style="148" customWidth="1"/>
    <col min="11" max="11" width="13.5546875" style="148" customWidth="1"/>
    <col min="12" max="12" width="9.109375" style="94"/>
    <col min="13" max="13" width="11.44140625" style="94" bestFit="1" customWidth="1"/>
    <col min="14" max="14" width="9.5546875" style="94" bestFit="1" customWidth="1"/>
    <col min="15" max="16384" width="9.109375" style="94"/>
  </cols>
  <sheetData>
    <row r="1" spans="1:11">
      <c r="A1" s="387"/>
      <c r="B1" s="390" t="s">
        <v>23</v>
      </c>
      <c r="C1" s="390" t="s">
        <v>213</v>
      </c>
      <c r="D1" s="393"/>
      <c r="E1" s="393"/>
      <c r="F1" s="393"/>
      <c r="G1" s="393"/>
      <c r="H1" s="393"/>
      <c r="I1" s="393"/>
      <c r="J1" s="393"/>
      <c r="K1" s="394"/>
    </row>
    <row r="2" spans="1:11">
      <c r="A2" s="388"/>
      <c r="B2" s="391"/>
      <c r="C2" s="391"/>
      <c r="D2" s="395"/>
      <c r="E2" s="395"/>
      <c r="F2" s="395"/>
      <c r="G2" s="395"/>
      <c r="H2" s="395"/>
      <c r="I2" s="395"/>
      <c r="J2" s="395"/>
      <c r="K2" s="396"/>
    </row>
    <row r="3" spans="1:11" ht="13.8" thickBot="1">
      <c r="A3" s="389"/>
      <c r="B3" s="392"/>
      <c r="C3" s="392"/>
      <c r="D3" s="397"/>
      <c r="E3" s="397"/>
      <c r="F3" s="397"/>
      <c r="G3" s="397"/>
      <c r="H3" s="397"/>
      <c r="I3" s="397"/>
      <c r="J3" s="397"/>
      <c r="K3" s="398"/>
    </row>
    <row r="4" spans="1:11" ht="13.8" thickBot="1">
      <c r="A4" s="29" t="s">
        <v>0</v>
      </c>
      <c r="B4" s="32" t="s">
        <v>5</v>
      </c>
      <c r="C4" s="31" t="s">
        <v>21</v>
      </c>
      <c r="D4" s="32" t="s">
        <v>1</v>
      </c>
      <c r="E4" s="88" t="s">
        <v>2</v>
      </c>
      <c r="F4" s="399" t="s">
        <v>233</v>
      </c>
      <c r="G4" s="400"/>
      <c r="H4" s="401"/>
      <c r="I4" s="402" t="s">
        <v>3</v>
      </c>
      <c r="J4" s="403"/>
      <c r="K4" s="404"/>
    </row>
    <row r="5" spans="1:11" ht="13.8" thickBot="1">
      <c r="A5" s="50" t="s">
        <v>4</v>
      </c>
      <c r="B5" s="51"/>
      <c r="C5" s="52"/>
      <c r="D5" s="53"/>
      <c r="E5" s="89"/>
      <c r="F5" s="55" t="s">
        <v>6</v>
      </c>
      <c r="G5" s="56" t="s">
        <v>7</v>
      </c>
      <c r="H5" s="57" t="s">
        <v>11</v>
      </c>
      <c r="I5" s="58" t="s">
        <v>6</v>
      </c>
      <c r="J5" s="59" t="s">
        <v>7</v>
      </c>
      <c r="K5" s="57" t="s">
        <v>11</v>
      </c>
    </row>
    <row r="6" spans="1:11" s="73" customFormat="1" ht="39.6">
      <c r="A6" s="64">
        <v>1</v>
      </c>
      <c r="B6" s="95"/>
      <c r="C6" s="96" t="s">
        <v>256</v>
      </c>
      <c r="D6" s="97" t="s">
        <v>38</v>
      </c>
      <c r="E6" s="158">
        <v>57</v>
      </c>
      <c r="F6" s="159"/>
      <c r="G6" s="160"/>
      <c r="H6" s="161"/>
      <c r="I6" s="361">
        <f>$E6*F6</f>
        <v>0</v>
      </c>
      <c r="J6" s="361">
        <f t="shared" ref="J6:K6" si="0">$E6*G6</f>
        <v>0</v>
      </c>
      <c r="K6" s="361">
        <f t="shared" si="0"/>
        <v>0</v>
      </c>
    </row>
    <row r="7" spans="1:11" s="73" customFormat="1" ht="39.6">
      <c r="A7" s="66">
        <v>2</v>
      </c>
      <c r="B7" s="98"/>
      <c r="C7" s="99" t="s">
        <v>229</v>
      </c>
      <c r="D7" s="10" t="s">
        <v>38</v>
      </c>
      <c r="E7" s="162">
        <v>57</v>
      </c>
      <c r="F7" s="163"/>
      <c r="G7" s="164"/>
      <c r="H7" s="165"/>
      <c r="I7" s="361">
        <f t="shared" ref="I7:I70" si="1">$E7*F7</f>
        <v>0</v>
      </c>
      <c r="J7" s="361">
        <f t="shared" ref="J7:J70" si="2">$E7*G7</f>
        <v>0</v>
      </c>
      <c r="K7" s="361">
        <f t="shared" ref="K7:K70" si="3">$E7*H7</f>
        <v>0</v>
      </c>
    </row>
    <row r="8" spans="1:11" s="73" customFormat="1" ht="39.6">
      <c r="A8" s="66">
        <v>3</v>
      </c>
      <c r="B8" s="98"/>
      <c r="C8" s="99" t="s">
        <v>133</v>
      </c>
      <c r="D8" s="10" t="s">
        <v>38</v>
      </c>
      <c r="E8" s="162">
        <f>2*E7</f>
        <v>114</v>
      </c>
      <c r="F8" s="163"/>
      <c r="G8" s="164"/>
      <c r="H8" s="165"/>
      <c r="I8" s="361">
        <f t="shared" si="1"/>
        <v>0</v>
      </c>
      <c r="J8" s="361">
        <f t="shared" si="2"/>
        <v>0</v>
      </c>
      <c r="K8" s="361">
        <f t="shared" si="3"/>
        <v>0</v>
      </c>
    </row>
    <row r="9" spans="1:11" s="73" customFormat="1" ht="39.6">
      <c r="A9" s="66">
        <v>4</v>
      </c>
      <c r="B9" s="98"/>
      <c r="C9" s="99" t="s">
        <v>127</v>
      </c>
      <c r="D9" s="10" t="s">
        <v>31</v>
      </c>
      <c r="E9" s="162">
        <v>57</v>
      </c>
      <c r="F9" s="163"/>
      <c r="G9" s="164"/>
      <c r="H9" s="165"/>
      <c r="I9" s="361">
        <f t="shared" si="1"/>
        <v>0</v>
      </c>
      <c r="J9" s="361">
        <f t="shared" si="2"/>
        <v>0</v>
      </c>
      <c r="K9" s="361">
        <f t="shared" si="3"/>
        <v>0</v>
      </c>
    </row>
    <row r="10" spans="1:11" s="73" customFormat="1" ht="39.6">
      <c r="A10" s="66">
        <v>5</v>
      </c>
      <c r="B10" s="98"/>
      <c r="C10" s="100" t="s">
        <v>257</v>
      </c>
      <c r="D10" s="10" t="s">
        <v>38</v>
      </c>
      <c r="E10" s="162">
        <v>57</v>
      </c>
      <c r="F10" s="163"/>
      <c r="G10" s="164"/>
      <c r="H10" s="165"/>
      <c r="I10" s="361">
        <f t="shared" si="1"/>
        <v>0</v>
      </c>
      <c r="J10" s="361">
        <f t="shared" si="2"/>
        <v>0</v>
      </c>
      <c r="K10" s="361">
        <f t="shared" si="3"/>
        <v>0</v>
      </c>
    </row>
    <row r="11" spans="1:11" s="73" customFormat="1" ht="39.6">
      <c r="A11" s="66">
        <v>6</v>
      </c>
      <c r="B11" s="98"/>
      <c r="C11" s="99" t="s">
        <v>229</v>
      </c>
      <c r="D11" s="10" t="s">
        <v>38</v>
      </c>
      <c r="E11" s="162">
        <v>57</v>
      </c>
      <c r="F11" s="163"/>
      <c r="G11" s="164"/>
      <c r="H11" s="165"/>
      <c r="I11" s="361">
        <f t="shared" si="1"/>
        <v>0</v>
      </c>
      <c r="J11" s="361">
        <f t="shared" si="2"/>
        <v>0</v>
      </c>
      <c r="K11" s="361">
        <f t="shared" si="3"/>
        <v>0</v>
      </c>
    </row>
    <row r="12" spans="1:11" s="73" customFormat="1" ht="39.6">
      <c r="A12" s="66">
        <v>7</v>
      </c>
      <c r="B12" s="98"/>
      <c r="C12" s="99" t="s">
        <v>133</v>
      </c>
      <c r="D12" s="10" t="s">
        <v>38</v>
      </c>
      <c r="E12" s="162">
        <f>2*E11</f>
        <v>114</v>
      </c>
      <c r="F12" s="163"/>
      <c r="G12" s="164"/>
      <c r="H12" s="165"/>
      <c r="I12" s="361">
        <f t="shared" si="1"/>
        <v>0</v>
      </c>
      <c r="J12" s="361">
        <f t="shared" si="2"/>
        <v>0</v>
      </c>
      <c r="K12" s="361">
        <f t="shared" si="3"/>
        <v>0</v>
      </c>
    </row>
    <row r="13" spans="1:11" s="73" customFormat="1" ht="26.4">
      <c r="A13" s="66">
        <v>8</v>
      </c>
      <c r="B13" s="98"/>
      <c r="C13" s="99" t="s">
        <v>134</v>
      </c>
      <c r="D13" s="10" t="s">
        <v>31</v>
      </c>
      <c r="E13" s="162">
        <v>57</v>
      </c>
      <c r="F13" s="163"/>
      <c r="G13" s="164"/>
      <c r="H13" s="165"/>
      <c r="I13" s="361">
        <f t="shared" si="1"/>
        <v>0</v>
      </c>
      <c r="J13" s="361">
        <f t="shared" si="2"/>
        <v>0</v>
      </c>
      <c r="K13" s="361">
        <f t="shared" si="3"/>
        <v>0</v>
      </c>
    </row>
    <row r="14" spans="1:11" s="73" customFormat="1" ht="39.6">
      <c r="A14" s="66">
        <v>9</v>
      </c>
      <c r="B14" s="98"/>
      <c r="C14" s="100" t="s">
        <v>308</v>
      </c>
      <c r="D14" s="10" t="s">
        <v>38</v>
      </c>
      <c r="E14" s="162">
        <v>51</v>
      </c>
      <c r="F14" s="163"/>
      <c r="G14" s="164"/>
      <c r="H14" s="165"/>
      <c r="I14" s="361">
        <f t="shared" si="1"/>
        <v>0</v>
      </c>
      <c r="J14" s="361">
        <f t="shared" si="2"/>
        <v>0</v>
      </c>
      <c r="K14" s="361">
        <f t="shared" si="3"/>
        <v>0</v>
      </c>
    </row>
    <row r="15" spans="1:11" s="73" customFormat="1" ht="39.6">
      <c r="A15" s="66">
        <v>10</v>
      </c>
      <c r="B15" s="98"/>
      <c r="C15" s="99" t="s">
        <v>229</v>
      </c>
      <c r="D15" s="10" t="s">
        <v>38</v>
      </c>
      <c r="E15" s="162">
        <v>51</v>
      </c>
      <c r="F15" s="163"/>
      <c r="G15" s="164"/>
      <c r="H15" s="165"/>
      <c r="I15" s="361">
        <f t="shared" si="1"/>
        <v>0</v>
      </c>
      <c r="J15" s="361">
        <f t="shared" si="2"/>
        <v>0</v>
      </c>
      <c r="K15" s="361">
        <f t="shared" si="3"/>
        <v>0</v>
      </c>
    </row>
    <row r="16" spans="1:11" s="73" customFormat="1" ht="39.6">
      <c r="A16" s="66">
        <v>11</v>
      </c>
      <c r="B16" s="98"/>
      <c r="C16" s="99" t="s">
        <v>133</v>
      </c>
      <c r="D16" s="10" t="s">
        <v>38</v>
      </c>
      <c r="E16" s="162">
        <v>102</v>
      </c>
      <c r="F16" s="163"/>
      <c r="G16" s="164"/>
      <c r="H16" s="165"/>
      <c r="I16" s="361">
        <f t="shared" si="1"/>
        <v>0</v>
      </c>
      <c r="J16" s="361">
        <f t="shared" si="2"/>
        <v>0</v>
      </c>
      <c r="K16" s="361">
        <f t="shared" si="3"/>
        <v>0</v>
      </c>
    </row>
    <row r="17" spans="1:11" s="73" customFormat="1" ht="26.4">
      <c r="A17" s="66">
        <v>12</v>
      </c>
      <c r="B17" s="98"/>
      <c r="C17" s="99" t="s">
        <v>136</v>
      </c>
      <c r="D17" s="10" t="s">
        <v>31</v>
      </c>
      <c r="E17" s="162">
        <v>51</v>
      </c>
      <c r="F17" s="163"/>
      <c r="G17" s="164"/>
      <c r="H17" s="165"/>
      <c r="I17" s="361">
        <f t="shared" si="1"/>
        <v>0</v>
      </c>
      <c r="J17" s="361">
        <f t="shared" si="2"/>
        <v>0</v>
      </c>
      <c r="K17" s="361">
        <f t="shared" si="3"/>
        <v>0</v>
      </c>
    </row>
    <row r="18" spans="1:11" s="73" customFormat="1" ht="39.6">
      <c r="A18" s="66">
        <v>13</v>
      </c>
      <c r="B18" s="98"/>
      <c r="C18" s="100" t="s">
        <v>329</v>
      </c>
      <c r="D18" s="10" t="s">
        <v>38</v>
      </c>
      <c r="E18" s="162">
        <v>1</v>
      </c>
      <c r="F18" s="163"/>
      <c r="G18" s="164"/>
      <c r="H18" s="165"/>
      <c r="I18" s="361">
        <f t="shared" si="1"/>
        <v>0</v>
      </c>
      <c r="J18" s="361">
        <f t="shared" si="2"/>
        <v>0</v>
      </c>
      <c r="K18" s="361">
        <f t="shared" si="3"/>
        <v>0</v>
      </c>
    </row>
    <row r="19" spans="1:11" s="73" customFormat="1" ht="39.6">
      <c r="A19" s="66">
        <v>14</v>
      </c>
      <c r="B19" s="98"/>
      <c r="C19" s="99" t="s">
        <v>229</v>
      </c>
      <c r="D19" s="10" t="s">
        <v>38</v>
      </c>
      <c r="E19" s="162">
        <v>1</v>
      </c>
      <c r="F19" s="163"/>
      <c r="G19" s="164"/>
      <c r="H19" s="165"/>
      <c r="I19" s="361">
        <f t="shared" si="1"/>
        <v>0</v>
      </c>
      <c r="J19" s="361">
        <f t="shared" si="2"/>
        <v>0</v>
      </c>
      <c r="K19" s="361">
        <f t="shared" si="3"/>
        <v>0</v>
      </c>
    </row>
    <row r="20" spans="1:11" s="73" customFormat="1" ht="39.6">
      <c r="A20" s="66">
        <v>15</v>
      </c>
      <c r="B20" s="98"/>
      <c r="C20" s="99" t="s">
        <v>121</v>
      </c>
      <c r="D20" s="10" t="s">
        <v>38</v>
      </c>
      <c r="E20" s="162">
        <v>2</v>
      </c>
      <c r="F20" s="163"/>
      <c r="G20" s="164"/>
      <c r="H20" s="165"/>
      <c r="I20" s="361">
        <f t="shared" si="1"/>
        <v>0</v>
      </c>
      <c r="J20" s="361">
        <f t="shared" si="2"/>
        <v>0</v>
      </c>
      <c r="K20" s="361">
        <f t="shared" si="3"/>
        <v>0</v>
      </c>
    </row>
    <row r="21" spans="1:11" s="73" customFormat="1" ht="26.4">
      <c r="A21" s="66">
        <v>16</v>
      </c>
      <c r="B21" s="98"/>
      <c r="C21" s="99" t="s">
        <v>134</v>
      </c>
      <c r="D21" s="10" t="s">
        <v>31</v>
      </c>
      <c r="E21" s="162">
        <v>1</v>
      </c>
      <c r="F21" s="163"/>
      <c r="G21" s="164"/>
      <c r="H21" s="165"/>
      <c r="I21" s="361">
        <f t="shared" si="1"/>
        <v>0</v>
      </c>
      <c r="J21" s="361">
        <f t="shared" si="2"/>
        <v>0</v>
      </c>
      <c r="K21" s="361">
        <f t="shared" si="3"/>
        <v>0</v>
      </c>
    </row>
    <row r="22" spans="1:11" s="73" customFormat="1" ht="39.6">
      <c r="A22" s="66">
        <v>17</v>
      </c>
      <c r="B22" s="98"/>
      <c r="C22" s="101" t="s">
        <v>321</v>
      </c>
      <c r="D22" s="10" t="s">
        <v>38</v>
      </c>
      <c r="E22" s="162">
        <v>2</v>
      </c>
      <c r="F22" s="163"/>
      <c r="G22" s="164"/>
      <c r="H22" s="165"/>
      <c r="I22" s="361">
        <f t="shared" si="1"/>
        <v>0</v>
      </c>
      <c r="J22" s="361">
        <f t="shared" si="2"/>
        <v>0</v>
      </c>
      <c r="K22" s="361">
        <f t="shared" si="3"/>
        <v>0</v>
      </c>
    </row>
    <row r="23" spans="1:11" s="73" customFormat="1" ht="39.6">
      <c r="A23" s="66">
        <v>18</v>
      </c>
      <c r="B23" s="98"/>
      <c r="C23" s="99" t="s">
        <v>229</v>
      </c>
      <c r="D23" s="10" t="s">
        <v>38</v>
      </c>
      <c r="E23" s="162">
        <v>2</v>
      </c>
      <c r="F23" s="163"/>
      <c r="G23" s="164"/>
      <c r="H23" s="165"/>
      <c r="I23" s="361">
        <f t="shared" si="1"/>
        <v>0</v>
      </c>
      <c r="J23" s="361">
        <f t="shared" si="2"/>
        <v>0</v>
      </c>
      <c r="K23" s="361">
        <f t="shared" si="3"/>
        <v>0</v>
      </c>
    </row>
    <row r="24" spans="1:11" s="73" customFormat="1" ht="26.4">
      <c r="A24" s="66">
        <v>19</v>
      </c>
      <c r="B24" s="98"/>
      <c r="C24" s="101" t="s">
        <v>282</v>
      </c>
      <c r="D24" s="10" t="s">
        <v>38</v>
      </c>
      <c r="E24" s="162"/>
      <c r="F24" s="163"/>
      <c r="G24" s="164"/>
      <c r="H24" s="165"/>
      <c r="I24" s="361">
        <f t="shared" si="1"/>
        <v>0</v>
      </c>
      <c r="J24" s="361">
        <f t="shared" si="2"/>
        <v>0</v>
      </c>
      <c r="K24" s="361">
        <f t="shared" si="3"/>
        <v>0</v>
      </c>
    </row>
    <row r="25" spans="1:11" s="73" customFormat="1" ht="39.6">
      <c r="A25" s="66">
        <v>20</v>
      </c>
      <c r="B25" s="98"/>
      <c r="C25" s="99" t="s">
        <v>119</v>
      </c>
      <c r="D25" s="10" t="s">
        <v>38</v>
      </c>
      <c r="E25" s="162"/>
      <c r="F25" s="163"/>
      <c r="G25" s="164"/>
      <c r="H25" s="165"/>
      <c r="I25" s="361">
        <f t="shared" si="1"/>
        <v>0</v>
      </c>
      <c r="J25" s="361">
        <f t="shared" si="2"/>
        <v>0</v>
      </c>
      <c r="K25" s="361">
        <f t="shared" si="3"/>
        <v>0</v>
      </c>
    </row>
    <row r="26" spans="1:11" s="73" customFormat="1" ht="39.6">
      <c r="A26" s="66">
        <v>21</v>
      </c>
      <c r="B26" s="98"/>
      <c r="C26" s="99" t="s">
        <v>121</v>
      </c>
      <c r="D26" s="10" t="s">
        <v>38</v>
      </c>
      <c r="E26" s="162"/>
      <c r="F26" s="163"/>
      <c r="G26" s="164"/>
      <c r="H26" s="165"/>
      <c r="I26" s="361">
        <f t="shared" si="1"/>
        <v>0</v>
      </c>
      <c r="J26" s="361">
        <f t="shared" si="2"/>
        <v>0</v>
      </c>
      <c r="K26" s="361">
        <f t="shared" si="3"/>
        <v>0</v>
      </c>
    </row>
    <row r="27" spans="1:11" s="73" customFormat="1" ht="39.6">
      <c r="A27" s="66">
        <v>22</v>
      </c>
      <c r="B27" s="98"/>
      <c r="C27" s="99" t="s">
        <v>206</v>
      </c>
      <c r="D27" s="10" t="s">
        <v>31</v>
      </c>
      <c r="E27" s="162"/>
      <c r="F27" s="163"/>
      <c r="G27" s="164"/>
      <c r="H27" s="165"/>
      <c r="I27" s="361">
        <f t="shared" si="1"/>
        <v>0</v>
      </c>
      <c r="J27" s="361">
        <f t="shared" si="2"/>
        <v>0</v>
      </c>
      <c r="K27" s="361">
        <f t="shared" si="3"/>
        <v>0</v>
      </c>
    </row>
    <row r="28" spans="1:11" s="73" customFormat="1" ht="26.4">
      <c r="A28" s="66">
        <v>23</v>
      </c>
      <c r="B28" s="98"/>
      <c r="C28" s="100" t="s">
        <v>322</v>
      </c>
      <c r="D28" s="10" t="s">
        <v>38</v>
      </c>
      <c r="E28" s="162">
        <v>13</v>
      </c>
      <c r="F28" s="163"/>
      <c r="G28" s="164"/>
      <c r="H28" s="165"/>
      <c r="I28" s="361">
        <f t="shared" si="1"/>
        <v>0</v>
      </c>
      <c r="J28" s="361">
        <f t="shared" si="2"/>
        <v>0</v>
      </c>
      <c r="K28" s="361">
        <f t="shared" si="3"/>
        <v>0</v>
      </c>
    </row>
    <row r="29" spans="1:11" s="73" customFormat="1" ht="39.6">
      <c r="A29" s="66">
        <v>24</v>
      </c>
      <c r="B29" s="98"/>
      <c r="C29" s="99" t="s">
        <v>229</v>
      </c>
      <c r="D29" s="10" t="s">
        <v>38</v>
      </c>
      <c r="E29" s="162">
        <v>13</v>
      </c>
      <c r="F29" s="163"/>
      <c r="G29" s="164"/>
      <c r="H29" s="165"/>
      <c r="I29" s="361">
        <f t="shared" si="1"/>
        <v>0</v>
      </c>
      <c r="J29" s="361">
        <f t="shared" si="2"/>
        <v>0</v>
      </c>
      <c r="K29" s="361">
        <f t="shared" si="3"/>
        <v>0</v>
      </c>
    </row>
    <row r="30" spans="1:11" s="73" customFormat="1" ht="26.4">
      <c r="A30" s="66">
        <v>25</v>
      </c>
      <c r="B30" s="98"/>
      <c r="C30" s="99" t="s">
        <v>123</v>
      </c>
      <c r="D30" s="10" t="s">
        <v>38</v>
      </c>
      <c r="E30" s="162">
        <v>13</v>
      </c>
      <c r="F30" s="163"/>
      <c r="G30" s="164"/>
      <c r="H30" s="165"/>
      <c r="I30" s="361">
        <f t="shared" si="1"/>
        <v>0</v>
      </c>
      <c r="J30" s="361">
        <f t="shared" si="2"/>
        <v>0</v>
      </c>
      <c r="K30" s="361">
        <f t="shared" si="3"/>
        <v>0</v>
      </c>
    </row>
    <row r="31" spans="1:11" s="73" customFormat="1" ht="26.4">
      <c r="A31" s="66">
        <v>26</v>
      </c>
      <c r="B31" s="98"/>
      <c r="C31" s="99" t="s">
        <v>129</v>
      </c>
      <c r="D31" s="10" t="s">
        <v>31</v>
      </c>
      <c r="E31" s="162">
        <v>13</v>
      </c>
      <c r="F31" s="163"/>
      <c r="G31" s="164"/>
      <c r="H31" s="165"/>
      <c r="I31" s="361">
        <f t="shared" si="1"/>
        <v>0</v>
      </c>
      <c r="J31" s="361">
        <f t="shared" si="2"/>
        <v>0</v>
      </c>
      <c r="K31" s="361">
        <f t="shared" si="3"/>
        <v>0</v>
      </c>
    </row>
    <row r="32" spans="1:11" s="73" customFormat="1" ht="39.6">
      <c r="A32" s="66">
        <v>27</v>
      </c>
      <c r="B32" s="98"/>
      <c r="C32" s="100" t="s">
        <v>261</v>
      </c>
      <c r="D32" s="10" t="s">
        <v>38</v>
      </c>
      <c r="E32" s="162">
        <v>1</v>
      </c>
      <c r="F32" s="163"/>
      <c r="G32" s="164"/>
      <c r="H32" s="165"/>
      <c r="I32" s="361">
        <f t="shared" si="1"/>
        <v>0</v>
      </c>
      <c r="J32" s="361">
        <f t="shared" si="2"/>
        <v>0</v>
      </c>
      <c r="K32" s="361">
        <f t="shared" si="3"/>
        <v>0</v>
      </c>
    </row>
    <row r="33" spans="1:11" s="73" customFormat="1" ht="39.6">
      <c r="A33" s="66">
        <v>28</v>
      </c>
      <c r="B33" s="98"/>
      <c r="C33" s="99" t="s">
        <v>229</v>
      </c>
      <c r="D33" s="10" t="s">
        <v>38</v>
      </c>
      <c r="E33" s="162">
        <v>1</v>
      </c>
      <c r="F33" s="163"/>
      <c r="G33" s="164"/>
      <c r="H33" s="165"/>
      <c r="I33" s="361">
        <f t="shared" si="1"/>
        <v>0</v>
      </c>
      <c r="J33" s="361">
        <f t="shared" si="2"/>
        <v>0</v>
      </c>
      <c r="K33" s="361">
        <f t="shared" si="3"/>
        <v>0</v>
      </c>
    </row>
    <row r="34" spans="1:11" s="73" customFormat="1" ht="39.6">
      <c r="A34" s="66">
        <v>29</v>
      </c>
      <c r="B34" s="98"/>
      <c r="C34" s="99" t="s">
        <v>121</v>
      </c>
      <c r="D34" s="10" t="s">
        <v>38</v>
      </c>
      <c r="E34" s="162">
        <v>1</v>
      </c>
      <c r="F34" s="163"/>
      <c r="G34" s="164"/>
      <c r="H34" s="165"/>
      <c r="I34" s="361">
        <f t="shared" si="1"/>
        <v>0</v>
      </c>
      <c r="J34" s="361">
        <f t="shared" si="2"/>
        <v>0</v>
      </c>
      <c r="K34" s="361">
        <f t="shared" si="3"/>
        <v>0</v>
      </c>
    </row>
    <row r="35" spans="1:11" s="73" customFormat="1" ht="26.4">
      <c r="A35" s="66">
        <v>30</v>
      </c>
      <c r="B35" s="98"/>
      <c r="C35" s="99" t="s">
        <v>134</v>
      </c>
      <c r="D35" s="10" t="s">
        <v>31</v>
      </c>
      <c r="E35" s="162">
        <v>1</v>
      </c>
      <c r="F35" s="163"/>
      <c r="G35" s="164"/>
      <c r="H35" s="165"/>
      <c r="I35" s="361">
        <f t="shared" si="1"/>
        <v>0</v>
      </c>
      <c r="J35" s="361">
        <f t="shared" si="2"/>
        <v>0</v>
      </c>
      <c r="K35" s="361">
        <f t="shared" si="3"/>
        <v>0</v>
      </c>
    </row>
    <row r="36" spans="1:11" s="73" customFormat="1" ht="39.6">
      <c r="A36" s="66">
        <v>31</v>
      </c>
      <c r="B36" s="98"/>
      <c r="C36" s="100" t="s">
        <v>262</v>
      </c>
      <c r="D36" s="10" t="s">
        <v>38</v>
      </c>
      <c r="E36" s="162"/>
      <c r="F36" s="163"/>
      <c r="G36" s="164"/>
      <c r="H36" s="165"/>
      <c r="I36" s="361">
        <f t="shared" si="1"/>
        <v>0</v>
      </c>
      <c r="J36" s="361">
        <f t="shared" si="2"/>
        <v>0</v>
      </c>
      <c r="K36" s="361">
        <f t="shared" si="3"/>
        <v>0</v>
      </c>
    </row>
    <row r="37" spans="1:11" s="73" customFormat="1" ht="39.6">
      <c r="A37" s="66">
        <v>32</v>
      </c>
      <c r="B37" s="98"/>
      <c r="C37" s="99" t="s">
        <v>229</v>
      </c>
      <c r="D37" s="10" t="s">
        <v>38</v>
      </c>
      <c r="E37" s="162"/>
      <c r="F37" s="163"/>
      <c r="G37" s="164"/>
      <c r="H37" s="165"/>
      <c r="I37" s="361">
        <f t="shared" si="1"/>
        <v>0</v>
      </c>
      <c r="J37" s="361">
        <f t="shared" si="2"/>
        <v>0</v>
      </c>
      <c r="K37" s="361">
        <f t="shared" si="3"/>
        <v>0</v>
      </c>
    </row>
    <row r="38" spans="1:11" s="73" customFormat="1" ht="39.6">
      <c r="A38" s="66">
        <v>33</v>
      </c>
      <c r="B38" s="98"/>
      <c r="C38" s="99" t="s">
        <v>121</v>
      </c>
      <c r="D38" s="10" t="s">
        <v>38</v>
      </c>
      <c r="E38" s="162"/>
      <c r="F38" s="163"/>
      <c r="G38" s="164"/>
      <c r="H38" s="165"/>
      <c r="I38" s="361">
        <f t="shared" si="1"/>
        <v>0</v>
      </c>
      <c r="J38" s="361">
        <f t="shared" si="2"/>
        <v>0</v>
      </c>
      <c r="K38" s="361">
        <f t="shared" si="3"/>
        <v>0</v>
      </c>
    </row>
    <row r="39" spans="1:11" s="73" customFormat="1" ht="26.4">
      <c r="A39" s="66">
        <v>34</v>
      </c>
      <c r="B39" s="98"/>
      <c r="C39" s="99" t="s">
        <v>134</v>
      </c>
      <c r="D39" s="10" t="s">
        <v>31</v>
      </c>
      <c r="E39" s="162"/>
      <c r="F39" s="163"/>
      <c r="G39" s="164"/>
      <c r="H39" s="165"/>
      <c r="I39" s="361">
        <f t="shared" si="1"/>
        <v>0</v>
      </c>
      <c r="J39" s="361">
        <f t="shared" si="2"/>
        <v>0</v>
      </c>
      <c r="K39" s="361">
        <f t="shared" si="3"/>
        <v>0</v>
      </c>
    </row>
    <row r="40" spans="1:11" s="73" customFormat="1" ht="39.6">
      <c r="A40" s="66">
        <v>35</v>
      </c>
      <c r="B40" s="98"/>
      <c r="C40" s="100" t="s">
        <v>323</v>
      </c>
      <c r="D40" s="10" t="s">
        <v>38</v>
      </c>
      <c r="E40" s="162">
        <v>53</v>
      </c>
      <c r="F40" s="163"/>
      <c r="G40" s="164"/>
      <c r="H40" s="165"/>
      <c r="I40" s="361">
        <f t="shared" si="1"/>
        <v>0</v>
      </c>
      <c r="J40" s="361">
        <f t="shared" si="2"/>
        <v>0</v>
      </c>
      <c r="K40" s="361">
        <f t="shared" si="3"/>
        <v>0</v>
      </c>
    </row>
    <row r="41" spans="1:11" s="73" customFormat="1" ht="39.6">
      <c r="A41" s="66">
        <v>36</v>
      </c>
      <c r="B41" s="98"/>
      <c r="C41" s="99" t="s">
        <v>229</v>
      </c>
      <c r="D41" s="10" t="s">
        <v>38</v>
      </c>
      <c r="E41" s="162">
        <v>53</v>
      </c>
      <c r="F41" s="163"/>
      <c r="G41" s="164"/>
      <c r="H41" s="165"/>
      <c r="I41" s="361">
        <f t="shared" si="1"/>
        <v>0</v>
      </c>
      <c r="J41" s="361">
        <f t="shared" si="2"/>
        <v>0</v>
      </c>
      <c r="K41" s="361">
        <f t="shared" si="3"/>
        <v>0</v>
      </c>
    </row>
    <row r="42" spans="1:11" s="73" customFormat="1" ht="39.6">
      <c r="A42" s="66">
        <v>37</v>
      </c>
      <c r="B42" s="98"/>
      <c r="C42" s="99" t="s">
        <v>121</v>
      </c>
      <c r="D42" s="10" t="s">
        <v>38</v>
      </c>
      <c r="E42" s="162">
        <v>53</v>
      </c>
      <c r="F42" s="163"/>
      <c r="G42" s="164"/>
      <c r="H42" s="165"/>
      <c r="I42" s="361">
        <f t="shared" si="1"/>
        <v>0</v>
      </c>
      <c r="J42" s="361">
        <f t="shared" si="2"/>
        <v>0</v>
      </c>
      <c r="K42" s="361">
        <f t="shared" si="3"/>
        <v>0</v>
      </c>
    </row>
    <row r="43" spans="1:11" s="73" customFormat="1" ht="26.4">
      <c r="A43" s="66">
        <v>38</v>
      </c>
      <c r="B43" s="98"/>
      <c r="C43" s="99" t="s">
        <v>134</v>
      </c>
      <c r="D43" s="10" t="s">
        <v>31</v>
      </c>
      <c r="E43" s="162">
        <v>53</v>
      </c>
      <c r="F43" s="163"/>
      <c r="G43" s="164"/>
      <c r="H43" s="165"/>
      <c r="I43" s="361">
        <f t="shared" si="1"/>
        <v>0</v>
      </c>
      <c r="J43" s="361">
        <f t="shared" si="2"/>
        <v>0</v>
      </c>
      <c r="K43" s="361">
        <f t="shared" si="3"/>
        <v>0</v>
      </c>
    </row>
    <row r="44" spans="1:11" s="73" customFormat="1" ht="26.4">
      <c r="A44" s="66">
        <v>39</v>
      </c>
      <c r="B44" s="98"/>
      <c r="C44" s="100" t="s">
        <v>324</v>
      </c>
      <c r="D44" s="10" t="s">
        <v>38</v>
      </c>
      <c r="E44" s="162">
        <v>21</v>
      </c>
      <c r="F44" s="163"/>
      <c r="G44" s="164"/>
      <c r="H44" s="165"/>
      <c r="I44" s="361">
        <f t="shared" si="1"/>
        <v>0</v>
      </c>
      <c r="J44" s="361">
        <f t="shared" si="2"/>
        <v>0</v>
      </c>
      <c r="K44" s="361">
        <f t="shared" si="3"/>
        <v>0</v>
      </c>
    </row>
    <row r="45" spans="1:11" s="73" customFormat="1" ht="39.6">
      <c r="A45" s="66">
        <v>40</v>
      </c>
      <c r="B45" s="98"/>
      <c r="C45" s="99" t="s">
        <v>229</v>
      </c>
      <c r="D45" s="10" t="s">
        <v>38</v>
      </c>
      <c r="E45" s="162">
        <v>21</v>
      </c>
      <c r="F45" s="163"/>
      <c r="G45" s="164"/>
      <c r="H45" s="165"/>
      <c r="I45" s="361">
        <f t="shared" si="1"/>
        <v>0</v>
      </c>
      <c r="J45" s="361">
        <f t="shared" si="2"/>
        <v>0</v>
      </c>
      <c r="K45" s="361">
        <f t="shared" si="3"/>
        <v>0</v>
      </c>
    </row>
    <row r="46" spans="1:11" s="73" customFormat="1" ht="39.6">
      <c r="A46" s="66">
        <v>41</v>
      </c>
      <c r="B46" s="98"/>
      <c r="C46" s="99" t="s">
        <v>121</v>
      </c>
      <c r="D46" s="10" t="s">
        <v>38</v>
      </c>
      <c r="E46" s="162">
        <v>21</v>
      </c>
      <c r="F46" s="163"/>
      <c r="G46" s="164"/>
      <c r="H46" s="165"/>
      <c r="I46" s="361">
        <f t="shared" si="1"/>
        <v>0</v>
      </c>
      <c r="J46" s="361">
        <f t="shared" si="2"/>
        <v>0</v>
      </c>
      <c r="K46" s="361">
        <f t="shared" si="3"/>
        <v>0</v>
      </c>
    </row>
    <row r="47" spans="1:11" s="73" customFormat="1" ht="39.6">
      <c r="A47" s="66">
        <v>42</v>
      </c>
      <c r="B47" s="98"/>
      <c r="C47" s="99" t="s">
        <v>212</v>
      </c>
      <c r="D47" s="10" t="s">
        <v>31</v>
      </c>
      <c r="E47" s="162">
        <v>21</v>
      </c>
      <c r="F47" s="163"/>
      <c r="G47" s="164"/>
      <c r="H47" s="165"/>
      <c r="I47" s="361">
        <f t="shared" si="1"/>
        <v>0</v>
      </c>
      <c r="J47" s="361">
        <f t="shared" si="2"/>
        <v>0</v>
      </c>
      <c r="K47" s="361">
        <f t="shared" si="3"/>
        <v>0</v>
      </c>
    </row>
    <row r="48" spans="1:11" s="73" customFormat="1" ht="26.4">
      <c r="A48" s="66">
        <v>43</v>
      </c>
      <c r="B48" s="98"/>
      <c r="C48" s="100" t="s">
        <v>285</v>
      </c>
      <c r="D48" s="10" t="s">
        <v>38</v>
      </c>
      <c r="E48" s="162"/>
      <c r="F48" s="163"/>
      <c r="G48" s="164"/>
      <c r="H48" s="165"/>
      <c r="I48" s="361">
        <f t="shared" si="1"/>
        <v>0</v>
      </c>
      <c r="J48" s="361">
        <f t="shared" si="2"/>
        <v>0</v>
      </c>
      <c r="K48" s="361">
        <f t="shared" si="3"/>
        <v>0</v>
      </c>
    </row>
    <row r="49" spans="1:11" s="73" customFormat="1" ht="39.6">
      <c r="A49" s="66">
        <v>44</v>
      </c>
      <c r="B49" s="98"/>
      <c r="C49" s="99" t="s">
        <v>229</v>
      </c>
      <c r="D49" s="10" t="s">
        <v>38</v>
      </c>
      <c r="E49" s="162"/>
      <c r="F49" s="163"/>
      <c r="G49" s="164"/>
      <c r="H49" s="165"/>
      <c r="I49" s="361">
        <f t="shared" si="1"/>
        <v>0</v>
      </c>
      <c r="J49" s="361">
        <f t="shared" si="2"/>
        <v>0</v>
      </c>
      <c r="K49" s="361">
        <f t="shared" si="3"/>
        <v>0</v>
      </c>
    </row>
    <row r="50" spans="1:11" s="73" customFormat="1" ht="26.4">
      <c r="A50" s="66">
        <v>45</v>
      </c>
      <c r="B50" s="98"/>
      <c r="C50" s="99" t="s">
        <v>123</v>
      </c>
      <c r="D50" s="10" t="s">
        <v>38</v>
      </c>
      <c r="E50" s="162"/>
      <c r="F50" s="163"/>
      <c r="G50" s="164"/>
      <c r="H50" s="165"/>
      <c r="I50" s="361">
        <f t="shared" si="1"/>
        <v>0</v>
      </c>
      <c r="J50" s="361">
        <f t="shared" si="2"/>
        <v>0</v>
      </c>
      <c r="K50" s="361">
        <f t="shared" si="3"/>
        <v>0</v>
      </c>
    </row>
    <row r="51" spans="1:11" s="73" customFormat="1" ht="26.4">
      <c r="A51" s="66">
        <v>46</v>
      </c>
      <c r="B51" s="98"/>
      <c r="C51" s="99" t="s">
        <v>137</v>
      </c>
      <c r="D51" s="10" t="s">
        <v>31</v>
      </c>
      <c r="E51" s="162"/>
      <c r="F51" s="163"/>
      <c r="G51" s="164"/>
      <c r="H51" s="165"/>
      <c r="I51" s="361">
        <f t="shared" si="1"/>
        <v>0</v>
      </c>
      <c r="J51" s="361">
        <f t="shared" si="2"/>
        <v>0</v>
      </c>
      <c r="K51" s="361">
        <f t="shared" si="3"/>
        <v>0</v>
      </c>
    </row>
    <row r="52" spans="1:11" s="102" customFormat="1" ht="39.6">
      <c r="A52" s="66">
        <v>47</v>
      </c>
      <c r="B52" s="98"/>
      <c r="C52" s="100" t="s">
        <v>243</v>
      </c>
      <c r="D52" s="10" t="s">
        <v>38</v>
      </c>
      <c r="E52" s="162"/>
      <c r="F52" s="163"/>
      <c r="G52" s="164"/>
      <c r="H52" s="165"/>
      <c r="I52" s="361">
        <f t="shared" si="1"/>
        <v>0</v>
      </c>
      <c r="J52" s="361">
        <f t="shared" si="2"/>
        <v>0</v>
      </c>
      <c r="K52" s="361">
        <f t="shared" si="3"/>
        <v>0</v>
      </c>
    </row>
    <row r="53" spans="1:11" s="73" customFormat="1" ht="39.6">
      <c r="A53" s="66">
        <v>48</v>
      </c>
      <c r="B53" s="98"/>
      <c r="C53" s="99" t="s">
        <v>229</v>
      </c>
      <c r="D53" s="10" t="s">
        <v>38</v>
      </c>
      <c r="E53" s="162"/>
      <c r="F53" s="163"/>
      <c r="G53" s="164"/>
      <c r="H53" s="165"/>
      <c r="I53" s="361">
        <f t="shared" si="1"/>
        <v>0</v>
      </c>
      <c r="J53" s="361">
        <f t="shared" si="2"/>
        <v>0</v>
      </c>
      <c r="K53" s="361">
        <f t="shared" si="3"/>
        <v>0</v>
      </c>
    </row>
    <row r="54" spans="1:11" s="73" customFormat="1" ht="39.6">
      <c r="A54" s="66">
        <v>49</v>
      </c>
      <c r="B54" s="98"/>
      <c r="C54" s="100" t="s">
        <v>245</v>
      </c>
      <c r="D54" s="10" t="s">
        <v>38</v>
      </c>
      <c r="E54" s="162">
        <v>8</v>
      </c>
      <c r="F54" s="163"/>
      <c r="G54" s="164"/>
      <c r="H54" s="165"/>
      <c r="I54" s="361">
        <f t="shared" si="1"/>
        <v>0</v>
      </c>
      <c r="J54" s="361">
        <f t="shared" si="2"/>
        <v>0</v>
      </c>
      <c r="K54" s="361">
        <f t="shared" si="3"/>
        <v>0</v>
      </c>
    </row>
    <row r="55" spans="1:11" s="73" customFormat="1" ht="39.6">
      <c r="A55" s="66">
        <v>50</v>
      </c>
      <c r="B55" s="98"/>
      <c r="C55" s="100" t="s">
        <v>268</v>
      </c>
      <c r="D55" s="10" t="s">
        <v>38</v>
      </c>
      <c r="E55" s="162">
        <v>16</v>
      </c>
      <c r="F55" s="163"/>
      <c r="G55" s="164"/>
      <c r="H55" s="165"/>
      <c r="I55" s="361">
        <f t="shared" si="1"/>
        <v>0</v>
      </c>
      <c r="J55" s="361">
        <f t="shared" si="2"/>
        <v>0</v>
      </c>
      <c r="K55" s="361">
        <f t="shared" si="3"/>
        <v>0</v>
      </c>
    </row>
    <row r="56" spans="1:11" s="73" customFormat="1" ht="39.6">
      <c r="A56" s="66">
        <v>51</v>
      </c>
      <c r="B56" s="98"/>
      <c r="C56" s="100" t="s">
        <v>325</v>
      </c>
      <c r="D56" s="10" t="s">
        <v>38</v>
      </c>
      <c r="E56" s="162">
        <v>1</v>
      </c>
      <c r="F56" s="163"/>
      <c r="G56" s="164"/>
      <c r="H56" s="165"/>
      <c r="I56" s="361">
        <f t="shared" si="1"/>
        <v>0</v>
      </c>
      <c r="J56" s="361">
        <f t="shared" si="2"/>
        <v>0</v>
      </c>
      <c r="K56" s="361">
        <f t="shared" si="3"/>
        <v>0</v>
      </c>
    </row>
    <row r="57" spans="1:11" s="73" customFormat="1" ht="39.6">
      <c r="A57" s="66">
        <v>52</v>
      </c>
      <c r="B57" s="98"/>
      <c r="C57" s="99" t="s">
        <v>119</v>
      </c>
      <c r="D57" s="10" t="s">
        <v>38</v>
      </c>
      <c r="E57" s="162">
        <v>1</v>
      </c>
      <c r="F57" s="163"/>
      <c r="G57" s="164"/>
      <c r="H57" s="165"/>
      <c r="I57" s="361">
        <f t="shared" si="1"/>
        <v>0</v>
      </c>
      <c r="J57" s="361">
        <f t="shared" si="2"/>
        <v>0</v>
      </c>
      <c r="K57" s="361">
        <f t="shared" si="3"/>
        <v>0</v>
      </c>
    </row>
    <row r="58" spans="1:11" s="73" customFormat="1" ht="39.6">
      <c r="A58" s="66">
        <v>53</v>
      </c>
      <c r="B58" s="98"/>
      <c r="C58" s="99" t="s">
        <v>128</v>
      </c>
      <c r="D58" s="10" t="s">
        <v>38</v>
      </c>
      <c r="E58" s="162">
        <v>1</v>
      </c>
      <c r="F58" s="163"/>
      <c r="G58" s="164"/>
      <c r="H58" s="165"/>
      <c r="I58" s="361">
        <f t="shared" si="1"/>
        <v>0</v>
      </c>
      <c r="J58" s="361">
        <f t="shared" si="2"/>
        <v>0</v>
      </c>
      <c r="K58" s="361">
        <f t="shared" si="3"/>
        <v>0</v>
      </c>
    </row>
    <row r="59" spans="1:11" s="73" customFormat="1" ht="26.4">
      <c r="A59" s="66">
        <v>54</v>
      </c>
      <c r="B59" s="98"/>
      <c r="C59" s="99" t="s">
        <v>134</v>
      </c>
      <c r="D59" s="10" t="s">
        <v>31</v>
      </c>
      <c r="E59" s="162">
        <v>1</v>
      </c>
      <c r="F59" s="163"/>
      <c r="G59" s="164"/>
      <c r="H59" s="165"/>
      <c r="I59" s="361">
        <f t="shared" si="1"/>
        <v>0</v>
      </c>
      <c r="J59" s="361">
        <f t="shared" si="2"/>
        <v>0</v>
      </c>
      <c r="K59" s="361">
        <f t="shared" si="3"/>
        <v>0</v>
      </c>
    </row>
    <row r="60" spans="1:11" ht="39.6">
      <c r="A60" s="66">
        <v>55</v>
      </c>
      <c r="B60" s="98"/>
      <c r="C60" s="100" t="s">
        <v>326</v>
      </c>
      <c r="D60" s="10" t="s">
        <v>38</v>
      </c>
      <c r="E60" s="162">
        <v>2</v>
      </c>
      <c r="F60" s="163"/>
      <c r="G60" s="164"/>
      <c r="H60" s="165"/>
      <c r="I60" s="361">
        <f t="shared" si="1"/>
        <v>0</v>
      </c>
      <c r="J60" s="361">
        <f t="shared" si="2"/>
        <v>0</v>
      </c>
      <c r="K60" s="361">
        <f t="shared" si="3"/>
        <v>0</v>
      </c>
    </row>
    <row r="61" spans="1:11" ht="39.6">
      <c r="A61" s="66">
        <v>56</v>
      </c>
      <c r="B61" s="98"/>
      <c r="C61" s="100" t="s">
        <v>327</v>
      </c>
      <c r="D61" s="10" t="s">
        <v>38</v>
      </c>
      <c r="E61" s="162">
        <v>2</v>
      </c>
      <c r="F61" s="163"/>
      <c r="G61" s="164"/>
      <c r="H61" s="165"/>
      <c r="I61" s="361">
        <f t="shared" si="1"/>
        <v>0</v>
      </c>
      <c r="J61" s="361">
        <f t="shared" si="2"/>
        <v>0</v>
      </c>
      <c r="K61" s="361">
        <f t="shared" si="3"/>
        <v>0</v>
      </c>
    </row>
    <row r="62" spans="1:11" ht="26.4">
      <c r="A62" s="66">
        <v>57</v>
      </c>
      <c r="B62" s="103"/>
      <c r="C62" s="101" t="s">
        <v>330</v>
      </c>
      <c r="D62" s="63" t="s">
        <v>38</v>
      </c>
      <c r="E62" s="166">
        <v>2</v>
      </c>
      <c r="F62" s="163"/>
      <c r="G62" s="164"/>
      <c r="H62" s="165"/>
      <c r="I62" s="361">
        <f t="shared" si="1"/>
        <v>0</v>
      </c>
      <c r="J62" s="361">
        <f t="shared" si="2"/>
        <v>0</v>
      </c>
      <c r="K62" s="361">
        <f t="shared" si="3"/>
        <v>0</v>
      </c>
    </row>
    <row r="63" spans="1:11" s="102" customFormat="1" ht="39.6">
      <c r="A63" s="66">
        <v>58</v>
      </c>
      <c r="B63" s="103"/>
      <c r="C63" s="99" t="s">
        <v>231</v>
      </c>
      <c r="D63" s="63" t="s">
        <v>38</v>
      </c>
      <c r="E63" s="166">
        <v>5</v>
      </c>
      <c r="F63" s="163"/>
      <c r="G63" s="164"/>
      <c r="H63" s="165"/>
      <c r="I63" s="361">
        <f t="shared" si="1"/>
        <v>0</v>
      </c>
      <c r="J63" s="361">
        <f t="shared" si="2"/>
        <v>0</v>
      </c>
      <c r="K63" s="361">
        <f t="shared" si="3"/>
        <v>0</v>
      </c>
    </row>
    <row r="64" spans="1:11" s="102" customFormat="1" ht="26.4">
      <c r="A64" s="66">
        <v>59</v>
      </c>
      <c r="B64" s="103"/>
      <c r="C64" s="99" t="s">
        <v>211</v>
      </c>
      <c r="D64" s="63" t="s">
        <v>31</v>
      </c>
      <c r="E64" s="166">
        <v>35</v>
      </c>
      <c r="F64" s="163"/>
      <c r="G64" s="164"/>
      <c r="H64" s="165"/>
      <c r="I64" s="361">
        <f t="shared" si="1"/>
        <v>0</v>
      </c>
      <c r="J64" s="361">
        <f t="shared" si="2"/>
        <v>0</v>
      </c>
      <c r="K64" s="361">
        <f t="shared" si="3"/>
        <v>0</v>
      </c>
    </row>
    <row r="65" spans="1:11" s="102" customFormat="1" ht="66">
      <c r="A65" s="66">
        <v>60</v>
      </c>
      <c r="B65" s="103"/>
      <c r="C65" s="99" t="s">
        <v>331</v>
      </c>
      <c r="D65" s="63" t="s">
        <v>38</v>
      </c>
      <c r="E65" s="166">
        <v>2</v>
      </c>
      <c r="F65" s="163"/>
      <c r="G65" s="164"/>
      <c r="H65" s="165"/>
      <c r="I65" s="361">
        <f t="shared" si="1"/>
        <v>0</v>
      </c>
      <c r="J65" s="361">
        <f t="shared" si="2"/>
        <v>0</v>
      </c>
      <c r="K65" s="361">
        <f t="shared" si="3"/>
        <v>0</v>
      </c>
    </row>
    <row r="66" spans="1:11" s="102" customFormat="1">
      <c r="A66" s="66">
        <v>61</v>
      </c>
      <c r="B66" s="103"/>
      <c r="C66" s="99" t="s">
        <v>210</v>
      </c>
      <c r="D66" s="63" t="s">
        <v>38</v>
      </c>
      <c r="E66" s="166"/>
      <c r="F66" s="163"/>
      <c r="G66" s="164"/>
      <c r="H66" s="165"/>
      <c r="I66" s="361">
        <f t="shared" si="1"/>
        <v>0</v>
      </c>
      <c r="J66" s="361">
        <f t="shared" si="2"/>
        <v>0</v>
      </c>
      <c r="K66" s="361">
        <f t="shared" si="3"/>
        <v>0</v>
      </c>
    </row>
    <row r="67" spans="1:11" s="102" customFormat="1" ht="39.6">
      <c r="A67" s="66">
        <v>62</v>
      </c>
      <c r="B67" s="98"/>
      <c r="C67" s="100" t="s">
        <v>328</v>
      </c>
      <c r="D67" s="10" t="s">
        <v>38</v>
      </c>
      <c r="E67" s="162">
        <v>17</v>
      </c>
      <c r="F67" s="163"/>
      <c r="G67" s="164"/>
      <c r="H67" s="165"/>
      <c r="I67" s="361">
        <f t="shared" si="1"/>
        <v>0</v>
      </c>
      <c r="J67" s="361">
        <f t="shared" si="2"/>
        <v>0</v>
      </c>
      <c r="K67" s="361">
        <f t="shared" si="3"/>
        <v>0</v>
      </c>
    </row>
    <row r="68" spans="1:11" s="102" customFormat="1" ht="39.6">
      <c r="A68" s="66">
        <v>63</v>
      </c>
      <c r="B68" s="98"/>
      <c r="C68" s="99" t="s">
        <v>229</v>
      </c>
      <c r="D68" s="10" t="s">
        <v>38</v>
      </c>
      <c r="E68" s="162">
        <v>17</v>
      </c>
      <c r="F68" s="163"/>
      <c r="G68" s="164"/>
      <c r="H68" s="165"/>
      <c r="I68" s="361">
        <f t="shared" si="1"/>
        <v>0</v>
      </c>
      <c r="J68" s="361">
        <f t="shared" si="2"/>
        <v>0</v>
      </c>
      <c r="K68" s="361">
        <f t="shared" si="3"/>
        <v>0</v>
      </c>
    </row>
    <row r="69" spans="1:11" s="102" customFormat="1" ht="26.4">
      <c r="A69" s="66">
        <v>64</v>
      </c>
      <c r="B69" s="98"/>
      <c r="C69" s="99" t="s">
        <v>170</v>
      </c>
      <c r="D69" s="10" t="s">
        <v>38</v>
      </c>
      <c r="E69" s="162">
        <v>17</v>
      </c>
      <c r="F69" s="163"/>
      <c r="G69" s="164"/>
      <c r="H69" s="165"/>
      <c r="I69" s="361">
        <f t="shared" si="1"/>
        <v>0</v>
      </c>
      <c r="J69" s="361">
        <f t="shared" si="2"/>
        <v>0</v>
      </c>
      <c r="K69" s="361">
        <f t="shared" si="3"/>
        <v>0</v>
      </c>
    </row>
    <row r="70" spans="1:11" s="102" customFormat="1" ht="39.6">
      <c r="A70" s="66">
        <v>65</v>
      </c>
      <c r="B70" s="98"/>
      <c r="C70" s="99" t="s">
        <v>206</v>
      </c>
      <c r="D70" s="10" t="s">
        <v>31</v>
      </c>
      <c r="E70" s="162">
        <v>17</v>
      </c>
      <c r="F70" s="163"/>
      <c r="G70" s="164"/>
      <c r="H70" s="165"/>
      <c r="I70" s="361">
        <f t="shared" si="1"/>
        <v>0</v>
      </c>
      <c r="J70" s="361">
        <f t="shared" si="2"/>
        <v>0</v>
      </c>
      <c r="K70" s="361">
        <f t="shared" si="3"/>
        <v>0</v>
      </c>
    </row>
    <row r="71" spans="1:11" ht="26.4">
      <c r="A71" s="66">
        <v>66</v>
      </c>
      <c r="B71" s="98"/>
      <c r="C71" s="100" t="s">
        <v>269</v>
      </c>
      <c r="D71" s="10" t="s">
        <v>38</v>
      </c>
      <c r="E71" s="162"/>
      <c r="F71" s="163"/>
      <c r="G71" s="164"/>
      <c r="H71" s="165"/>
      <c r="I71" s="361">
        <f t="shared" ref="I71:I134" si="4">$E71*F71</f>
        <v>0</v>
      </c>
      <c r="J71" s="361">
        <f t="shared" ref="J71:J134" si="5">$E71*G71</f>
        <v>0</v>
      </c>
      <c r="K71" s="361">
        <f t="shared" ref="K71:K134" si="6">$E71*H71</f>
        <v>0</v>
      </c>
    </row>
    <row r="72" spans="1:11" ht="39.6">
      <c r="A72" s="66">
        <v>67</v>
      </c>
      <c r="B72" s="98"/>
      <c r="C72" s="99" t="s">
        <v>119</v>
      </c>
      <c r="D72" s="10" t="s">
        <v>38</v>
      </c>
      <c r="E72" s="162"/>
      <c r="F72" s="163"/>
      <c r="G72" s="164"/>
      <c r="H72" s="165"/>
      <c r="I72" s="361">
        <f t="shared" si="4"/>
        <v>0</v>
      </c>
      <c r="J72" s="361">
        <f t="shared" si="5"/>
        <v>0</v>
      </c>
      <c r="K72" s="361">
        <f t="shared" si="6"/>
        <v>0</v>
      </c>
    </row>
    <row r="73" spans="1:11" s="102" customFormat="1" ht="39.6">
      <c r="A73" s="66">
        <v>68</v>
      </c>
      <c r="B73" s="98"/>
      <c r="C73" s="99" t="s">
        <v>133</v>
      </c>
      <c r="D73" s="10" t="s">
        <v>38</v>
      </c>
      <c r="E73" s="162"/>
      <c r="F73" s="163"/>
      <c r="G73" s="164"/>
      <c r="H73" s="165"/>
      <c r="I73" s="361">
        <f t="shared" si="4"/>
        <v>0</v>
      </c>
      <c r="J73" s="361">
        <f t="shared" si="5"/>
        <v>0</v>
      </c>
      <c r="K73" s="361">
        <f t="shared" si="6"/>
        <v>0</v>
      </c>
    </row>
    <row r="74" spans="1:11" s="102" customFormat="1" ht="39.6">
      <c r="A74" s="66">
        <v>69</v>
      </c>
      <c r="B74" s="98"/>
      <c r="C74" s="99" t="s">
        <v>120</v>
      </c>
      <c r="D74" s="10" t="s">
        <v>31</v>
      </c>
      <c r="E74" s="162"/>
      <c r="F74" s="163"/>
      <c r="G74" s="164"/>
      <c r="H74" s="165"/>
      <c r="I74" s="361">
        <f t="shared" si="4"/>
        <v>0</v>
      </c>
      <c r="J74" s="361">
        <f t="shared" si="5"/>
        <v>0</v>
      </c>
      <c r="K74" s="361">
        <f t="shared" si="6"/>
        <v>0</v>
      </c>
    </row>
    <row r="75" spans="1:11" s="102" customFormat="1" ht="66">
      <c r="A75" s="66">
        <v>70</v>
      </c>
      <c r="B75" s="98"/>
      <c r="C75" s="100" t="s">
        <v>332</v>
      </c>
      <c r="D75" s="10" t="s">
        <v>38</v>
      </c>
      <c r="E75" s="162">
        <v>55</v>
      </c>
      <c r="F75" s="163"/>
      <c r="G75" s="164"/>
      <c r="H75" s="165"/>
      <c r="I75" s="361">
        <f t="shared" si="4"/>
        <v>0</v>
      </c>
      <c r="J75" s="361">
        <f t="shared" si="5"/>
        <v>0</v>
      </c>
      <c r="K75" s="361">
        <f t="shared" si="6"/>
        <v>0</v>
      </c>
    </row>
    <row r="76" spans="1:11" s="102" customFormat="1" ht="39.6">
      <c r="A76" s="66">
        <v>71</v>
      </c>
      <c r="B76" s="98"/>
      <c r="C76" s="99" t="s">
        <v>116</v>
      </c>
      <c r="D76" s="10" t="s">
        <v>38</v>
      </c>
      <c r="E76" s="162">
        <v>55</v>
      </c>
      <c r="F76" s="163"/>
      <c r="G76" s="164"/>
      <c r="H76" s="165"/>
      <c r="I76" s="361">
        <f t="shared" si="4"/>
        <v>0</v>
      </c>
      <c r="J76" s="361">
        <f t="shared" si="5"/>
        <v>0</v>
      </c>
      <c r="K76" s="361">
        <f t="shared" si="6"/>
        <v>0</v>
      </c>
    </row>
    <row r="77" spans="1:11">
      <c r="A77" s="66">
        <v>72</v>
      </c>
      <c r="B77" s="98"/>
      <c r="C77" s="99" t="s">
        <v>209</v>
      </c>
      <c r="D77" s="10" t="s">
        <v>31</v>
      </c>
      <c r="E77" s="162">
        <v>55</v>
      </c>
      <c r="F77" s="163"/>
      <c r="G77" s="164"/>
      <c r="H77" s="165"/>
      <c r="I77" s="361">
        <f t="shared" si="4"/>
        <v>0</v>
      </c>
      <c r="J77" s="361">
        <f t="shared" si="5"/>
        <v>0</v>
      </c>
      <c r="K77" s="361">
        <f t="shared" si="6"/>
        <v>0</v>
      </c>
    </row>
    <row r="78" spans="1:11" ht="39.6">
      <c r="A78" s="66">
        <v>77</v>
      </c>
      <c r="B78" s="98"/>
      <c r="C78" s="101" t="s">
        <v>333</v>
      </c>
      <c r="D78" s="10" t="s">
        <v>38</v>
      </c>
      <c r="E78" s="162">
        <v>82</v>
      </c>
      <c r="F78" s="163"/>
      <c r="G78" s="164"/>
      <c r="H78" s="165"/>
      <c r="I78" s="361">
        <f t="shared" si="4"/>
        <v>0</v>
      </c>
      <c r="J78" s="361">
        <f t="shared" si="5"/>
        <v>0</v>
      </c>
      <c r="K78" s="361">
        <f t="shared" si="6"/>
        <v>0</v>
      </c>
    </row>
    <row r="79" spans="1:11" ht="39.6">
      <c r="A79" s="66">
        <v>78</v>
      </c>
      <c r="B79" s="98"/>
      <c r="C79" s="101" t="s">
        <v>334</v>
      </c>
      <c r="D79" s="10" t="s">
        <v>38</v>
      </c>
      <c r="E79" s="162">
        <v>2</v>
      </c>
      <c r="F79" s="163"/>
      <c r="G79" s="164"/>
      <c r="H79" s="165"/>
      <c r="I79" s="361">
        <f t="shared" si="4"/>
        <v>0</v>
      </c>
      <c r="J79" s="361">
        <f t="shared" si="5"/>
        <v>0</v>
      </c>
      <c r="K79" s="361">
        <f t="shared" si="6"/>
        <v>0</v>
      </c>
    </row>
    <row r="80" spans="1:11" ht="39.6">
      <c r="A80" s="66">
        <v>79</v>
      </c>
      <c r="B80" s="98"/>
      <c r="C80" s="104" t="s">
        <v>335</v>
      </c>
      <c r="D80" s="10" t="s">
        <v>38</v>
      </c>
      <c r="E80" s="162">
        <v>4</v>
      </c>
      <c r="F80" s="163"/>
      <c r="G80" s="164"/>
      <c r="H80" s="165"/>
      <c r="I80" s="361">
        <f t="shared" si="4"/>
        <v>0</v>
      </c>
      <c r="J80" s="361">
        <f t="shared" si="5"/>
        <v>0</v>
      </c>
      <c r="K80" s="361">
        <f t="shared" si="6"/>
        <v>0</v>
      </c>
    </row>
    <row r="81" spans="1:11" ht="39.6">
      <c r="A81" s="66">
        <v>80</v>
      </c>
      <c r="B81" s="98"/>
      <c r="C81" s="104" t="s">
        <v>336</v>
      </c>
      <c r="D81" s="10" t="s">
        <v>38</v>
      </c>
      <c r="E81" s="166">
        <v>0</v>
      </c>
      <c r="F81" s="167"/>
      <c r="G81" s="164"/>
      <c r="H81" s="165"/>
      <c r="I81" s="361">
        <f t="shared" si="4"/>
        <v>0</v>
      </c>
      <c r="J81" s="361">
        <f t="shared" si="5"/>
        <v>0</v>
      </c>
      <c r="K81" s="361">
        <f t="shared" si="6"/>
        <v>0</v>
      </c>
    </row>
    <row r="82" spans="1:11" ht="39.6">
      <c r="A82" s="66">
        <v>81</v>
      </c>
      <c r="B82" s="98"/>
      <c r="C82" s="101" t="s">
        <v>337</v>
      </c>
      <c r="D82" s="10" t="s">
        <v>38</v>
      </c>
      <c r="E82" s="162">
        <v>0</v>
      </c>
      <c r="F82" s="163"/>
      <c r="G82" s="164"/>
      <c r="H82" s="165"/>
      <c r="I82" s="361">
        <f t="shared" si="4"/>
        <v>0</v>
      </c>
      <c r="J82" s="361">
        <f t="shared" si="5"/>
        <v>0</v>
      </c>
      <c r="K82" s="361">
        <f t="shared" si="6"/>
        <v>0</v>
      </c>
    </row>
    <row r="83" spans="1:11" ht="39.6">
      <c r="A83" s="66">
        <v>82</v>
      </c>
      <c r="B83" s="98"/>
      <c r="C83" s="101" t="s">
        <v>338</v>
      </c>
      <c r="D83" s="10" t="s">
        <v>38</v>
      </c>
      <c r="E83" s="166">
        <v>6</v>
      </c>
      <c r="F83" s="167"/>
      <c r="G83" s="164"/>
      <c r="H83" s="165"/>
      <c r="I83" s="361">
        <f t="shared" si="4"/>
        <v>0</v>
      </c>
      <c r="J83" s="361">
        <f t="shared" si="5"/>
        <v>0</v>
      </c>
      <c r="K83" s="361">
        <f t="shared" si="6"/>
        <v>0</v>
      </c>
    </row>
    <row r="84" spans="1:11" ht="52.8">
      <c r="A84" s="66">
        <v>83</v>
      </c>
      <c r="B84" s="98"/>
      <c r="C84" s="99" t="s">
        <v>278</v>
      </c>
      <c r="D84" s="10" t="s">
        <v>38</v>
      </c>
      <c r="E84" s="162"/>
      <c r="F84" s="163"/>
      <c r="G84" s="164"/>
      <c r="H84" s="165"/>
      <c r="I84" s="361">
        <f t="shared" si="4"/>
        <v>0</v>
      </c>
      <c r="J84" s="361">
        <f t="shared" si="5"/>
        <v>0</v>
      </c>
      <c r="K84" s="361">
        <f t="shared" si="6"/>
        <v>0</v>
      </c>
    </row>
    <row r="85" spans="1:11" ht="52.8">
      <c r="A85" s="66">
        <v>84</v>
      </c>
      <c r="B85" s="98"/>
      <c r="C85" s="99" t="s">
        <v>303</v>
      </c>
      <c r="D85" s="10" t="s">
        <v>38</v>
      </c>
      <c r="E85" s="162">
        <v>91</v>
      </c>
      <c r="F85" s="163"/>
      <c r="G85" s="164"/>
      <c r="H85" s="165"/>
      <c r="I85" s="361">
        <f t="shared" si="4"/>
        <v>0</v>
      </c>
      <c r="J85" s="361">
        <f t="shared" si="5"/>
        <v>0</v>
      </c>
      <c r="K85" s="361">
        <f t="shared" si="6"/>
        <v>0</v>
      </c>
    </row>
    <row r="86" spans="1:11" ht="52.8">
      <c r="A86" s="66">
        <v>85</v>
      </c>
      <c r="B86" s="98"/>
      <c r="C86" s="99" t="s">
        <v>339</v>
      </c>
      <c r="D86" s="10" t="s">
        <v>38</v>
      </c>
      <c r="E86" s="162">
        <v>11</v>
      </c>
      <c r="F86" s="163"/>
      <c r="G86" s="164"/>
      <c r="H86" s="165"/>
      <c r="I86" s="361">
        <f t="shared" si="4"/>
        <v>0</v>
      </c>
      <c r="J86" s="361">
        <f t="shared" si="5"/>
        <v>0</v>
      </c>
      <c r="K86" s="361">
        <f t="shared" si="6"/>
        <v>0</v>
      </c>
    </row>
    <row r="87" spans="1:11">
      <c r="A87" s="66">
        <v>86</v>
      </c>
      <c r="B87" s="98"/>
      <c r="C87" s="104" t="s">
        <v>254</v>
      </c>
      <c r="D87" s="10" t="s">
        <v>31</v>
      </c>
      <c r="E87" s="162"/>
      <c r="F87" s="163"/>
      <c r="G87" s="164"/>
      <c r="H87" s="165"/>
      <c r="I87" s="361">
        <f t="shared" si="4"/>
        <v>0</v>
      </c>
      <c r="J87" s="361">
        <f t="shared" si="5"/>
        <v>0</v>
      </c>
      <c r="K87" s="361">
        <f t="shared" si="6"/>
        <v>0</v>
      </c>
    </row>
    <row r="88" spans="1:11" ht="26.4">
      <c r="A88" s="66">
        <v>87</v>
      </c>
      <c r="B88" s="98"/>
      <c r="C88" s="104" t="s">
        <v>114</v>
      </c>
      <c r="D88" s="10" t="s">
        <v>31</v>
      </c>
      <c r="E88" s="162"/>
      <c r="F88" s="163"/>
      <c r="G88" s="164"/>
      <c r="H88" s="165"/>
      <c r="I88" s="361">
        <f t="shared" si="4"/>
        <v>0</v>
      </c>
      <c r="J88" s="361">
        <f t="shared" si="5"/>
        <v>0</v>
      </c>
      <c r="K88" s="361">
        <f t="shared" si="6"/>
        <v>0</v>
      </c>
    </row>
    <row r="89" spans="1:11">
      <c r="A89" s="66">
        <v>88</v>
      </c>
      <c r="B89" s="98"/>
      <c r="C89" s="101" t="s">
        <v>113</v>
      </c>
      <c r="D89" s="10"/>
      <c r="E89" s="162"/>
      <c r="F89" s="163"/>
      <c r="G89" s="164"/>
      <c r="H89" s="165"/>
      <c r="I89" s="361">
        <f t="shared" si="4"/>
        <v>0</v>
      </c>
      <c r="J89" s="361">
        <f t="shared" si="5"/>
        <v>0</v>
      </c>
      <c r="K89" s="361">
        <f t="shared" si="6"/>
        <v>0</v>
      </c>
    </row>
    <row r="90" spans="1:11">
      <c r="A90" s="66">
        <v>89</v>
      </c>
      <c r="B90" s="98"/>
      <c r="C90" s="104" t="s">
        <v>112</v>
      </c>
      <c r="D90" s="10" t="s">
        <v>108</v>
      </c>
      <c r="E90" s="162">
        <f>+(E81+E80+E10+E14+E28+E32+E56+E55+E54+E52+E48+E44+E40+E36+E24+E22+E6)*0.05</f>
        <v>14.200000000000001</v>
      </c>
      <c r="F90" s="163"/>
      <c r="G90" s="164"/>
      <c r="H90" s="165"/>
      <c r="I90" s="361">
        <f t="shared" si="4"/>
        <v>0</v>
      </c>
      <c r="J90" s="361">
        <f t="shared" si="5"/>
        <v>0</v>
      </c>
      <c r="K90" s="361">
        <f t="shared" si="6"/>
        <v>0</v>
      </c>
    </row>
    <row r="91" spans="1:11">
      <c r="A91" s="66">
        <v>90</v>
      </c>
      <c r="B91" s="98"/>
      <c r="C91" s="104" t="s">
        <v>111</v>
      </c>
      <c r="D91" s="10" t="s">
        <v>108</v>
      </c>
      <c r="E91" s="162">
        <v>22</v>
      </c>
      <c r="F91" s="163"/>
      <c r="G91" s="164"/>
      <c r="H91" s="165"/>
      <c r="I91" s="361">
        <f t="shared" si="4"/>
        <v>0</v>
      </c>
      <c r="J91" s="361">
        <f t="shared" si="5"/>
        <v>0</v>
      </c>
      <c r="K91" s="361">
        <f t="shared" si="6"/>
        <v>0</v>
      </c>
    </row>
    <row r="92" spans="1:11" ht="26.4">
      <c r="A92" s="66">
        <v>91</v>
      </c>
      <c r="B92" s="98"/>
      <c r="C92" s="104" t="s">
        <v>110</v>
      </c>
      <c r="D92" s="10" t="s">
        <v>104</v>
      </c>
      <c r="E92" s="162">
        <v>1</v>
      </c>
      <c r="F92" s="163"/>
      <c r="G92" s="164"/>
      <c r="H92" s="165"/>
      <c r="I92" s="361">
        <f t="shared" si="4"/>
        <v>0</v>
      </c>
      <c r="J92" s="361">
        <f t="shared" si="5"/>
        <v>0</v>
      </c>
      <c r="K92" s="361">
        <f t="shared" si="6"/>
        <v>0</v>
      </c>
    </row>
    <row r="93" spans="1:11">
      <c r="A93" s="66">
        <v>92</v>
      </c>
      <c r="B93" s="98"/>
      <c r="C93" s="104" t="s">
        <v>109</v>
      </c>
      <c r="D93" s="10" t="s">
        <v>108</v>
      </c>
      <c r="E93" s="162">
        <v>10</v>
      </c>
      <c r="F93" s="163"/>
      <c r="G93" s="164"/>
      <c r="H93" s="165"/>
      <c r="I93" s="361">
        <f t="shared" si="4"/>
        <v>0</v>
      </c>
      <c r="J93" s="361">
        <f t="shared" si="5"/>
        <v>0</v>
      </c>
      <c r="K93" s="361">
        <f t="shared" si="6"/>
        <v>0</v>
      </c>
    </row>
    <row r="94" spans="1:11">
      <c r="A94" s="66">
        <v>93</v>
      </c>
      <c r="B94" s="98"/>
      <c r="C94" s="104" t="s">
        <v>132</v>
      </c>
      <c r="D94" s="10" t="s">
        <v>38</v>
      </c>
      <c r="E94" s="162">
        <v>1</v>
      </c>
      <c r="F94" s="163"/>
      <c r="G94" s="164"/>
      <c r="H94" s="165"/>
      <c r="I94" s="361">
        <f t="shared" si="4"/>
        <v>0</v>
      </c>
      <c r="J94" s="361">
        <f t="shared" si="5"/>
        <v>0</v>
      </c>
      <c r="K94" s="361">
        <f t="shared" si="6"/>
        <v>0</v>
      </c>
    </row>
    <row r="95" spans="1:11">
      <c r="A95" s="66">
        <v>94</v>
      </c>
      <c r="B95" s="98"/>
      <c r="C95" s="101" t="s">
        <v>131</v>
      </c>
      <c r="D95" s="10" t="s">
        <v>38</v>
      </c>
      <c r="E95" s="162">
        <v>1</v>
      </c>
      <c r="F95" s="163"/>
      <c r="G95" s="164"/>
      <c r="H95" s="165"/>
      <c r="I95" s="361">
        <f t="shared" si="4"/>
        <v>0</v>
      </c>
      <c r="J95" s="361">
        <f t="shared" si="5"/>
        <v>0</v>
      </c>
      <c r="K95" s="361">
        <f t="shared" si="6"/>
        <v>0</v>
      </c>
    </row>
    <row r="96" spans="1:11">
      <c r="A96" s="66">
        <v>95</v>
      </c>
      <c r="B96" s="98"/>
      <c r="C96" s="104" t="s">
        <v>107</v>
      </c>
      <c r="D96" s="10" t="s">
        <v>96</v>
      </c>
      <c r="E96" s="162">
        <v>3</v>
      </c>
      <c r="F96" s="163"/>
      <c r="G96" s="164"/>
      <c r="H96" s="165"/>
      <c r="I96" s="361">
        <f t="shared" si="4"/>
        <v>0</v>
      </c>
      <c r="J96" s="361">
        <f t="shared" si="5"/>
        <v>0</v>
      </c>
      <c r="K96" s="361">
        <f t="shared" si="6"/>
        <v>0</v>
      </c>
    </row>
    <row r="97" spans="1:14" ht="26.4">
      <c r="A97" s="66">
        <v>96</v>
      </c>
      <c r="B97" s="98"/>
      <c r="C97" s="104" t="s">
        <v>106</v>
      </c>
      <c r="D97" s="105">
        <v>0.03</v>
      </c>
      <c r="E97" s="166"/>
      <c r="F97" s="163"/>
      <c r="G97" s="164"/>
      <c r="H97" s="165"/>
      <c r="I97" s="361">
        <f t="shared" si="4"/>
        <v>0</v>
      </c>
      <c r="J97" s="361">
        <f t="shared" si="5"/>
        <v>0</v>
      </c>
      <c r="K97" s="361">
        <f t="shared" si="6"/>
        <v>0</v>
      </c>
    </row>
    <row r="98" spans="1:14">
      <c r="A98" s="66">
        <v>97</v>
      </c>
      <c r="B98" s="98"/>
      <c r="C98" s="104" t="s">
        <v>105</v>
      </c>
      <c r="D98" s="10" t="s">
        <v>104</v>
      </c>
      <c r="E98" s="162">
        <v>1</v>
      </c>
      <c r="F98" s="163"/>
      <c r="G98" s="164"/>
      <c r="H98" s="165"/>
      <c r="I98" s="361">
        <f t="shared" si="4"/>
        <v>0</v>
      </c>
      <c r="J98" s="361">
        <f t="shared" si="5"/>
        <v>0</v>
      </c>
      <c r="K98" s="361">
        <f t="shared" si="6"/>
        <v>0</v>
      </c>
    </row>
    <row r="99" spans="1:14">
      <c r="A99" s="66">
        <v>98</v>
      </c>
      <c r="B99" s="98"/>
      <c r="C99" s="104" t="s">
        <v>103</v>
      </c>
      <c r="D99" s="10" t="s">
        <v>102</v>
      </c>
      <c r="E99" s="162">
        <v>1</v>
      </c>
      <c r="F99" s="163"/>
      <c r="G99" s="164"/>
      <c r="H99" s="165"/>
      <c r="I99" s="361">
        <f t="shared" si="4"/>
        <v>0</v>
      </c>
      <c r="J99" s="361">
        <f t="shared" si="5"/>
        <v>0</v>
      </c>
      <c r="K99" s="361">
        <f t="shared" si="6"/>
        <v>0</v>
      </c>
    </row>
    <row r="100" spans="1:14">
      <c r="A100" s="66">
        <v>99</v>
      </c>
      <c r="B100" s="98"/>
      <c r="C100" s="104" t="s">
        <v>101</v>
      </c>
      <c r="D100" s="10" t="s">
        <v>96</v>
      </c>
      <c r="E100" s="162">
        <v>25</v>
      </c>
      <c r="F100" s="163"/>
      <c r="G100" s="164"/>
      <c r="H100" s="165"/>
      <c r="I100" s="361">
        <f t="shared" si="4"/>
        <v>0</v>
      </c>
      <c r="J100" s="361">
        <f t="shared" si="5"/>
        <v>0</v>
      </c>
      <c r="K100" s="361">
        <f t="shared" si="6"/>
        <v>0</v>
      </c>
    </row>
    <row r="101" spans="1:14">
      <c r="A101" s="66">
        <v>100</v>
      </c>
      <c r="B101" s="98"/>
      <c r="C101" s="104" t="s">
        <v>100</v>
      </c>
      <c r="D101" s="10"/>
      <c r="E101" s="162"/>
      <c r="F101" s="163"/>
      <c r="G101" s="164"/>
      <c r="H101" s="165"/>
      <c r="I101" s="361">
        <f t="shared" si="4"/>
        <v>0</v>
      </c>
      <c r="J101" s="361">
        <f t="shared" si="5"/>
        <v>0</v>
      </c>
      <c r="K101" s="361">
        <f t="shared" si="6"/>
        <v>0</v>
      </c>
    </row>
    <row r="102" spans="1:14">
      <c r="A102" s="66">
        <v>101</v>
      </c>
      <c r="B102" s="98"/>
      <c r="C102" s="104" t="s">
        <v>99</v>
      </c>
      <c r="D102" s="10" t="s">
        <v>96</v>
      </c>
      <c r="E102" s="162">
        <v>25</v>
      </c>
      <c r="F102" s="163"/>
      <c r="G102" s="164"/>
      <c r="H102" s="165"/>
      <c r="I102" s="361">
        <f t="shared" si="4"/>
        <v>0</v>
      </c>
      <c r="J102" s="361">
        <f t="shared" si="5"/>
        <v>0</v>
      </c>
      <c r="K102" s="361">
        <f t="shared" si="6"/>
        <v>0</v>
      </c>
    </row>
    <row r="103" spans="1:14">
      <c r="A103" s="66">
        <v>102</v>
      </c>
      <c r="B103" s="98"/>
      <c r="C103" s="104" t="s">
        <v>98</v>
      </c>
      <c r="D103" s="10" t="s">
        <v>96</v>
      </c>
      <c r="E103" s="162">
        <v>115</v>
      </c>
      <c r="F103" s="163"/>
      <c r="G103" s="164"/>
      <c r="H103" s="165"/>
      <c r="I103" s="361">
        <f t="shared" si="4"/>
        <v>0</v>
      </c>
      <c r="J103" s="361">
        <f t="shared" si="5"/>
        <v>0</v>
      </c>
      <c r="K103" s="361">
        <f t="shared" si="6"/>
        <v>0</v>
      </c>
    </row>
    <row r="104" spans="1:14">
      <c r="A104" s="66">
        <v>103</v>
      </c>
      <c r="B104" s="98"/>
      <c r="C104" s="104" t="s">
        <v>97</v>
      </c>
      <c r="D104" s="10" t="s">
        <v>96</v>
      </c>
      <c r="E104" s="162">
        <v>55</v>
      </c>
      <c r="F104" s="163"/>
      <c r="G104" s="164"/>
      <c r="H104" s="165"/>
      <c r="I104" s="361">
        <f t="shared" si="4"/>
        <v>0</v>
      </c>
      <c r="J104" s="361">
        <f t="shared" si="5"/>
        <v>0</v>
      </c>
      <c r="K104" s="361">
        <f t="shared" si="6"/>
        <v>0</v>
      </c>
    </row>
    <row r="105" spans="1:14">
      <c r="A105" s="66">
        <v>104</v>
      </c>
      <c r="B105" s="98"/>
      <c r="C105" s="104" t="s">
        <v>95</v>
      </c>
      <c r="D105" s="10" t="s">
        <v>94</v>
      </c>
      <c r="E105" s="162"/>
      <c r="F105" s="163"/>
      <c r="G105" s="164"/>
      <c r="H105" s="165"/>
      <c r="I105" s="361">
        <f t="shared" si="4"/>
        <v>0</v>
      </c>
      <c r="J105" s="361">
        <f t="shared" si="5"/>
        <v>0</v>
      </c>
      <c r="K105" s="361">
        <f t="shared" si="6"/>
        <v>0</v>
      </c>
    </row>
    <row r="106" spans="1:14">
      <c r="A106" s="66">
        <v>105</v>
      </c>
      <c r="B106" s="98"/>
      <c r="C106" s="104" t="s">
        <v>93</v>
      </c>
      <c r="D106" s="63" t="s">
        <v>38</v>
      </c>
      <c r="E106" s="162">
        <v>1</v>
      </c>
      <c r="F106" s="163"/>
      <c r="G106" s="164"/>
      <c r="H106" s="165"/>
      <c r="I106" s="361">
        <f t="shared" si="4"/>
        <v>0</v>
      </c>
      <c r="J106" s="361">
        <f t="shared" si="5"/>
        <v>0</v>
      </c>
      <c r="K106" s="361">
        <f t="shared" si="6"/>
        <v>0</v>
      </c>
    </row>
    <row r="107" spans="1:14">
      <c r="A107" s="66">
        <v>106</v>
      </c>
      <c r="B107" s="106"/>
      <c r="C107" s="107" t="s">
        <v>92</v>
      </c>
      <c r="D107" s="108"/>
      <c r="E107" s="168"/>
      <c r="F107" s="169"/>
      <c r="G107" s="170"/>
      <c r="H107" s="171"/>
      <c r="I107" s="361">
        <f t="shared" si="4"/>
        <v>0</v>
      </c>
      <c r="J107" s="361">
        <f t="shared" si="5"/>
        <v>0</v>
      </c>
      <c r="K107" s="361">
        <f t="shared" si="6"/>
        <v>0</v>
      </c>
    </row>
    <row r="108" spans="1:14" ht="26.4">
      <c r="A108" s="66">
        <v>107</v>
      </c>
      <c r="B108" s="98"/>
      <c r="C108" s="104" t="s">
        <v>91</v>
      </c>
      <c r="D108" s="10" t="s">
        <v>38</v>
      </c>
      <c r="E108" s="162">
        <v>464</v>
      </c>
      <c r="F108" s="163"/>
      <c r="G108" s="164"/>
      <c r="H108" s="165"/>
      <c r="I108" s="361">
        <f t="shared" si="4"/>
        <v>0</v>
      </c>
      <c r="J108" s="361">
        <f t="shared" si="5"/>
        <v>0</v>
      </c>
      <c r="K108" s="361">
        <f t="shared" si="6"/>
        <v>0</v>
      </c>
    </row>
    <row r="109" spans="1:14" ht="26.4">
      <c r="A109" s="66">
        <v>108</v>
      </c>
      <c r="B109" s="98"/>
      <c r="C109" s="104" t="s">
        <v>90</v>
      </c>
      <c r="D109" s="10" t="s">
        <v>31</v>
      </c>
      <c r="E109" s="162">
        <f>464*15</f>
        <v>6960</v>
      </c>
      <c r="F109" s="163"/>
      <c r="G109" s="164"/>
      <c r="H109" s="165"/>
      <c r="I109" s="361">
        <f t="shared" si="4"/>
        <v>0</v>
      </c>
      <c r="J109" s="361">
        <f t="shared" si="5"/>
        <v>0</v>
      </c>
      <c r="K109" s="361">
        <f t="shared" si="6"/>
        <v>0</v>
      </c>
    </row>
    <row r="110" spans="1:14" ht="26.4">
      <c r="A110" s="66">
        <v>109</v>
      </c>
      <c r="B110" s="98"/>
      <c r="C110" s="104" t="s">
        <v>89</v>
      </c>
      <c r="D110" s="10" t="s">
        <v>38</v>
      </c>
      <c r="E110" s="162">
        <v>32</v>
      </c>
      <c r="F110" s="163"/>
      <c r="G110" s="164"/>
      <c r="H110" s="165"/>
      <c r="I110" s="361">
        <f t="shared" si="4"/>
        <v>0</v>
      </c>
      <c r="J110" s="361">
        <f t="shared" si="5"/>
        <v>0</v>
      </c>
      <c r="K110" s="361">
        <f t="shared" si="6"/>
        <v>0</v>
      </c>
    </row>
    <row r="111" spans="1:14">
      <c r="A111" s="66">
        <v>110</v>
      </c>
      <c r="B111" s="98"/>
      <c r="C111" s="104" t="s">
        <v>14</v>
      </c>
      <c r="D111" s="10"/>
      <c r="E111" s="162"/>
      <c r="F111" s="163"/>
      <c r="G111" s="164"/>
      <c r="H111" s="165"/>
      <c r="I111" s="361">
        <f t="shared" si="4"/>
        <v>0</v>
      </c>
      <c r="J111" s="361">
        <f t="shared" si="5"/>
        <v>0</v>
      </c>
      <c r="K111" s="361">
        <f t="shared" si="6"/>
        <v>0</v>
      </c>
    </row>
    <row r="112" spans="1:14">
      <c r="A112" s="66">
        <v>111</v>
      </c>
      <c r="B112" s="98"/>
      <c r="C112" s="104" t="s">
        <v>26</v>
      </c>
      <c r="D112" s="109" t="s">
        <v>208</v>
      </c>
      <c r="E112" s="162">
        <v>748</v>
      </c>
      <c r="F112" s="163"/>
      <c r="G112" s="164"/>
      <c r="H112" s="165"/>
      <c r="I112" s="361">
        <f t="shared" si="4"/>
        <v>0</v>
      </c>
      <c r="J112" s="361">
        <f t="shared" si="5"/>
        <v>0</v>
      </c>
      <c r="K112" s="361">
        <f t="shared" si="6"/>
        <v>0</v>
      </c>
      <c r="L112" s="185"/>
      <c r="M112" s="185"/>
      <c r="N112" s="185"/>
    </row>
    <row r="113" spans="1:11" ht="26.4">
      <c r="A113" s="66">
        <v>112</v>
      </c>
      <c r="B113" s="110">
        <v>210810041</v>
      </c>
      <c r="C113" s="111" t="s">
        <v>32</v>
      </c>
      <c r="D113" s="112" t="s">
        <v>31</v>
      </c>
      <c r="E113" s="172">
        <v>2400</v>
      </c>
      <c r="F113" s="173"/>
      <c r="G113" s="174"/>
      <c r="H113" s="175"/>
      <c r="I113" s="361">
        <f t="shared" si="4"/>
        <v>0</v>
      </c>
      <c r="J113" s="361">
        <f t="shared" si="5"/>
        <v>0</v>
      </c>
      <c r="K113" s="361">
        <f t="shared" si="6"/>
        <v>0</v>
      </c>
    </row>
    <row r="114" spans="1:11" ht="26.4">
      <c r="A114" s="66">
        <v>113</v>
      </c>
      <c r="B114" s="98">
        <v>210810045</v>
      </c>
      <c r="C114" s="113" t="s">
        <v>33</v>
      </c>
      <c r="D114" s="10" t="s">
        <v>31</v>
      </c>
      <c r="E114" s="162">
        <v>720</v>
      </c>
      <c r="F114" s="163"/>
      <c r="G114" s="176"/>
      <c r="H114" s="165"/>
      <c r="I114" s="361">
        <f t="shared" si="4"/>
        <v>0</v>
      </c>
      <c r="J114" s="361">
        <f t="shared" si="5"/>
        <v>0</v>
      </c>
      <c r="K114" s="361">
        <f t="shared" si="6"/>
        <v>0</v>
      </c>
    </row>
    <row r="115" spans="1:11" ht="26.4">
      <c r="A115" s="66">
        <v>114</v>
      </c>
      <c r="B115" s="98">
        <v>210810046</v>
      </c>
      <c r="C115" s="113" t="s">
        <v>34</v>
      </c>
      <c r="D115" s="10" t="s">
        <v>31</v>
      </c>
      <c r="E115" s="162">
        <v>240</v>
      </c>
      <c r="F115" s="163"/>
      <c r="G115" s="176"/>
      <c r="H115" s="165"/>
      <c r="I115" s="361">
        <f t="shared" si="4"/>
        <v>0</v>
      </c>
      <c r="J115" s="361">
        <f t="shared" si="5"/>
        <v>0</v>
      </c>
      <c r="K115" s="361">
        <f t="shared" si="6"/>
        <v>0</v>
      </c>
    </row>
    <row r="116" spans="1:11" ht="26.4">
      <c r="A116" s="66">
        <v>115</v>
      </c>
      <c r="B116" s="98">
        <v>210810055</v>
      </c>
      <c r="C116" s="113" t="s">
        <v>35</v>
      </c>
      <c r="D116" s="10" t="s">
        <v>31</v>
      </c>
      <c r="E116" s="162">
        <v>340</v>
      </c>
      <c r="F116" s="163"/>
      <c r="G116" s="176"/>
      <c r="H116" s="165"/>
      <c r="I116" s="361">
        <f t="shared" si="4"/>
        <v>0</v>
      </c>
      <c r="J116" s="361">
        <f t="shared" si="5"/>
        <v>0</v>
      </c>
      <c r="K116" s="361">
        <f t="shared" si="6"/>
        <v>0</v>
      </c>
    </row>
    <row r="117" spans="1:11" ht="26.4">
      <c r="A117" s="66">
        <v>116</v>
      </c>
      <c r="B117" s="98">
        <v>210810056</v>
      </c>
      <c r="C117" s="113" t="s">
        <v>36</v>
      </c>
      <c r="D117" s="10" t="s">
        <v>31</v>
      </c>
      <c r="E117" s="162">
        <v>1100</v>
      </c>
      <c r="F117" s="163"/>
      <c r="G117" s="176"/>
      <c r="H117" s="165"/>
      <c r="I117" s="361">
        <f t="shared" si="4"/>
        <v>0</v>
      </c>
      <c r="J117" s="361">
        <f t="shared" si="5"/>
        <v>0</v>
      </c>
      <c r="K117" s="361">
        <f t="shared" si="6"/>
        <v>0</v>
      </c>
    </row>
    <row r="118" spans="1:11">
      <c r="A118" s="66">
        <v>117</v>
      </c>
      <c r="B118" s="98">
        <v>210810041</v>
      </c>
      <c r="C118" s="113" t="s">
        <v>228</v>
      </c>
      <c r="D118" s="10" t="s">
        <v>31</v>
      </c>
      <c r="E118" s="162">
        <v>180</v>
      </c>
      <c r="F118" s="163"/>
      <c r="G118" s="164"/>
      <c r="H118" s="165"/>
      <c r="I118" s="361">
        <f t="shared" si="4"/>
        <v>0</v>
      </c>
      <c r="J118" s="361">
        <f t="shared" si="5"/>
        <v>0</v>
      </c>
      <c r="K118" s="361">
        <f t="shared" si="6"/>
        <v>0</v>
      </c>
    </row>
    <row r="119" spans="1:11">
      <c r="A119" s="66">
        <v>118</v>
      </c>
      <c r="B119" s="98">
        <v>210810045</v>
      </c>
      <c r="C119" s="113" t="s">
        <v>227</v>
      </c>
      <c r="D119" s="10" t="s">
        <v>31</v>
      </c>
      <c r="E119" s="162">
        <v>420</v>
      </c>
      <c r="F119" s="163"/>
      <c r="G119" s="164"/>
      <c r="H119" s="165"/>
      <c r="I119" s="361">
        <f t="shared" si="4"/>
        <v>0</v>
      </c>
      <c r="J119" s="361">
        <f t="shared" si="5"/>
        <v>0</v>
      </c>
      <c r="K119" s="361">
        <f t="shared" si="6"/>
        <v>0</v>
      </c>
    </row>
    <row r="120" spans="1:11" ht="26.4">
      <c r="A120" s="66">
        <v>119</v>
      </c>
      <c r="B120" s="98">
        <v>210100101</v>
      </c>
      <c r="C120" s="113" t="s">
        <v>39</v>
      </c>
      <c r="D120" s="10" t="s">
        <v>38</v>
      </c>
      <c r="E120" s="162">
        <v>2050</v>
      </c>
      <c r="F120" s="163"/>
      <c r="G120" s="164"/>
      <c r="H120" s="165"/>
      <c r="I120" s="361">
        <f t="shared" si="4"/>
        <v>0</v>
      </c>
      <c r="J120" s="361">
        <f t="shared" si="5"/>
        <v>0</v>
      </c>
      <c r="K120" s="361">
        <f t="shared" si="6"/>
        <v>0</v>
      </c>
    </row>
    <row r="121" spans="1:11">
      <c r="A121" s="66">
        <v>120</v>
      </c>
      <c r="B121" s="98">
        <v>210010066</v>
      </c>
      <c r="C121" s="113" t="s">
        <v>50</v>
      </c>
      <c r="D121" s="10" t="s">
        <v>31</v>
      </c>
      <c r="E121" s="162">
        <v>480</v>
      </c>
      <c r="F121" s="163"/>
      <c r="G121" s="164"/>
      <c r="H121" s="165"/>
      <c r="I121" s="361">
        <f t="shared" si="4"/>
        <v>0</v>
      </c>
      <c r="J121" s="361">
        <f t="shared" si="5"/>
        <v>0</v>
      </c>
      <c r="K121" s="361">
        <f t="shared" si="6"/>
        <v>0</v>
      </c>
    </row>
    <row r="122" spans="1:11">
      <c r="A122" s="66">
        <v>121</v>
      </c>
      <c r="B122" s="98"/>
      <c r="C122" s="113" t="s">
        <v>40</v>
      </c>
      <c r="D122" s="10" t="s">
        <v>38</v>
      </c>
      <c r="E122" s="162">
        <v>480</v>
      </c>
      <c r="F122" s="163"/>
      <c r="G122" s="164"/>
      <c r="H122" s="165"/>
      <c r="I122" s="361">
        <f t="shared" si="4"/>
        <v>0</v>
      </c>
      <c r="J122" s="361">
        <f t="shared" si="5"/>
        <v>0</v>
      </c>
      <c r="K122" s="361">
        <f t="shared" si="6"/>
        <v>0</v>
      </c>
    </row>
    <row r="123" spans="1:11">
      <c r="A123" s="66">
        <v>122</v>
      </c>
      <c r="B123" s="98">
        <v>210110063</v>
      </c>
      <c r="C123" s="113" t="s">
        <v>41</v>
      </c>
      <c r="D123" s="10" t="s">
        <v>38</v>
      </c>
      <c r="E123" s="162">
        <v>23</v>
      </c>
      <c r="F123" s="163"/>
      <c r="G123" s="164"/>
      <c r="H123" s="165"/>
      <c r="I123" s="361">
        <f t="shared" si="4"/>
        <v>0</v>
      </c>
      <c r="J123" s="361">
        <f t="shared" si="5"/>
        <v>0</v>
      </c>
      <c r="K123" s="361">
        <f t="shared" si="6"/>
        <v>0</v>
      </c>
    </row>
    <row r="124" spans="1:11">
      <c r="A124" s="66">
        <v>123</v>
      </c>
      <c r="B124" s="98" t="s">
        <v>226</v>
      </c>
      <c r="C124" s="113" t="s">
        <v>225</v>
      </c>
      <c r="D124" s="10" t="s">
        <v>31</v>
      </c>
      <c r="E124" s="162">
        <v>60</v>
      </c>
      <c r="F124" s="163"/>
      <c r="G124" s="164"/>
      <c r="H124" s="165"/>
      <c r="I124" s="361">
        <f t="shared" si="4"/>
        <v>0</v>
      </c>
      <c r="J124" s="361">
        <f t="shared" si="5"/>
        <v>0</v>
      </c>
      <c r="K124" s="361">
        <f t="shared" si="6"/>
        <v>0</v>
      </c>
    </row>
    <row r="125" spans="1:11">
      <c r="A125" s="66">
        <v>124</v>
      </c>
      <c r="B125" s="98"/>
      <c r="C125" s="113" t="s">
        <v>55</v>
      </c>
      <c r="D125" s="10" t="s">
        <v>38</v>
      </c>
      <c r="E125" s="162">
        <v>600</v>
      </c>
      <c r="F125" s="163"/>
      <c r="G125" s="164"/>
      <c r="H125" s="165"/>
      <c r="I125" s="361">
        <f t="shared" si="4"/>
        <v>0</v>
      </c>
      <c r="J125" s="361">
        <f t="shared" si="5"/>
        <v>0</v>
      </c>
      <c r="K125" s="361">
        <f t="shared" si="6"/>
        <v>0</v>
      </c>
    </row>
    <row r="126" spans="1:11" ht="26.4">
      <c r="A126" s="66">
        <v>125</v>
      </c>
      <c r="B126" s="98">
        <v>210020302</v>
      </c>
      <c r="C126" s="113" t="s">
        <v>189</v>
      </c>
      <c r="D126" s="10" t="s">
        <v>31</v>
      </c>
      <c r="E126" s="162">
        <v>660</v>
      </c>
      <c r="F126" s="163"/>
      <c r="G126" s="164"/>
      <c r="H126" s="165"/>
      <c r="I126" s="361">
        <f t="shared" si="4"/>
        <v>0</v>
      </c>
      <c r="J126" s="361">
        <f t="shared" si="5"/>
        <v>0</v>
      </c>
      <c r="K126" s="361">
        <f t="shared" si="6"/>
        <v>0</v>
      </c>
    </row>
    <row r="127" spans="1:11" ht="26.4">
      <c r="A127" s="66">
        <v>126</v>
      </c>
      <c r="B127" s="98">
        <v>210010301</v>
      </c>
      <c r="C127" s="114" t="s">
        <v>58</v>
      </c>
      <c r="D127" s="10" t="s">
        <v>38</v>
      </c>
      <c r="E127" s="162">
        <v>116</v>
      </c>
      <c r="F127" s="163"/>
      <c r="G127" s="164"/>
      <c r="H127" s="165"/>
      <c r="I127" s="361">
        <f t="shared" si="4"/>
        <v>0</v>
      </c>
      <c r="J127" s="361">
        <f t="shared" si="5"/>
        <v>0</v>
      </c>
      <c r="K127" s="361">
        <f t="shared" si="6"/>
        <v>0</v>
      </c>
    </row>
    <row r="128" spans="1:11" ht="26.4">
      <c r="A128" s="66">
        <v>127</v>
      </c>
      <c r="B128" s="98">
        <v>210010302</v>
      </c>
      <c r="C128" s="114" t="s">
        <v>59</v>
      </c>
      <c r="D128" s="10" t="s">
        <v>38</v>
      </c>
      <c r="E128" s="162">
        <v>53</v>
      </c>
      <c r="F128" s="163"/>
      <c r="G128" s="164"/>
      <c r="H128" s="165"/>
      <c r="I128" s="361">
        <f t="shared" si="4"/>
        <v>0</v>
      </c>
      <c r="J128" s="361">
        <f t="shared" si="5"/>
        <v>0</v>
      </c>
      <c r="K128" s="361">
        <f t="shared" si="6"/>
        <v>0</v>
      </c>
    </row>
    <row r="129" spans="1:11">
      <c r="A129" s="66">
        <v>128</v>
      </c>
      <c r="B129" s="98">
        <v>210192571</v>
      </c>
      <c r="C129" s="115" t="s">
        <v>60</v>
      </c>
      <c r="D129" s="10" t="s">
        <v>38</v>
      </c>
      <c r="E129" s="162">
        <v>613</v>
      </c>
      <c r="F129" s="163"/>
      <c r="G129" s="164"/>
      <c r="H129" s="165"/>
      <c r="I129" s="361">
        <f t="shared" si="4"/>
        <v>0</v>
      </c>
      <c r="J129" s="361">
        <f t="shared" si="5"/>
        <v>0</v>
      </c>
      <c r="K129" s="361">
        <f t="shared" si="6"/>
        <v>0</v>
      </c>
    </row>
    <row r="130" spans="1:11">
      <c r="A130" s="66">
        <v>129</v>
      </c>
      <c r="B130" s="98"/>
      <c r="C130" s="113" t="s">
        <v>42</v>
      </c>
      <c r="D130" s="10" t="s">
        <v>43</v>
      </c>
      <c r="E130" s="162">
        <v>1</v>
      </c>
      <c r="F130" s="163"/>
      <c r="G130" s="164"/>
      <c r="H130" s="165"/>
      <c r="I130" s="361">
        <f t="shared" si="4"/>
        <v>0</v>
      </c>
      <c r="J130" s="361">
        <f t="shared" si="5"/>
        <v>0</v>
      </c>
      <c r="K130" s="361">
        <f t="shared" si="6"/>
        <v>0</v>
      </c>
    </row>
    <row r="131" spans="1:11">
      <c r="A131" s="66">
        <v>130</v>
      </c>
      <c r="B131" s="98"/>
      <c r="C131" s="113" t="s">
        <v>224</v>
      </c>
      <c r="D131" s="10" t="s">
        <v>38</v>
      </c>
      <c r="E131" s="162">
        <v>1</v>
      </c>
      <c r="F131" s="163"/>
      <c r="G131" s="164"/>
      <c r="H131" s="165"/>
      <c r="I131" s="361">
        <f t="shared" si="4"/>
        <v>0</v>
      </c>
      <c r="J131" s="361">
        <f t="shared" si="5"/>
        <v>0</v>
      </c>
      <c r="K131" s="361">
        <f t="shared" si="6"/>
        <v>0</v>
      </c>
    </row>
    <row r="132" spans="1:11">
      <c r="A132" s="66">
        <v>131</v>
      </c>
      <c r="B132" s="98"/>
      <c r="C132" s="113" t="s">
        <v>223</v>
      </c>
      <c r="D132" s="10" t="s">
        <v>38</v>
      </c>
      <c r="E132" s="162">
        <v>1</v>
      </c>
      <c r="F132" s="163"/>
      <c r="G132" s="164"/>
      <c r="H132" s="165"/>
      <c r="I132" s="361">
        <f t="shared" si="4"/>
        <v>0</v>
      </c>
      <c r="J132" s="361">
        <f t="shared" si="5"/>
        <v>0</v>
      </c>
      <c r="K132" s="361">
        <f t="shared" si="6"/>
        <v>0</v>
      </c>
    </row>
    <row r="133" spans="1:11">
      <c r="A133" s="66">
        <v>132</v>
      </c>
      <c r="B133" s="98"/>
      <c r="C133" s="113" t="s">
        <v>51</v>
      </c>
      <c r="D133" s="10" t="s">
        <v>38</v>
      </c>
      <c r="E133" s="162">
        <v>1</v>
      </c>
      <c r="F133" s="163"/>
      <c r="G133" s="164"/>
      <c r="H133" s="165"/>
      <c r="I133" s="361">
        <f t="shared" si="4"/>
        <v>0</v>
      </c>
      <c r="J133" s="361">
        <f t="shared" si="5"/>
        <v>0</v>
      </c>
      <c r="K133" s="361">
        <f t="shared" si="6"/>
        <v>0</v>
      </c>
    </row>
    <row r="134" spans="1:11">
      <c r="A134" s="66">
        <v>133</v>
      </c>
      <c r="B134" s="98"/>
      <c r="C134" s="113" t="s">
        <v>44</v>
      </c>
      <c r="D134" s="10" t="s">
        <v>38</v>
      </c>
      <c r="E134" s="162">
        <v>23</v>
      </c>
      <c r="F134" s="163"/>
      <c r="G134" s="164"/>
      <c r="H134" s="165"/>
      <c r="I134" s="361">
        <f t="shared" si="4"/>
        <v>0</v>
      </c>
      <c r="J134" s="361">
        <f t="shared" si="5"/>
        <v>0</v>
      </c>
      <c r="K134" s="361">
        <f t="shared" si="6"/>
        <v>0</v>
      </c>
    </row>
    <row r="135" spans="1:11">
      <c r="A135" s="66">
        <v>134</v>
      </c>
      <c r="B135" s="98">
        <v>210020101</v>
      </c>
      <c r="C135" s="116" t="s">
        <v>61</v>
      </c>
      <c r="D135" s="10" t="s">
        <v>38</v>
      </c>
      <c r="E135" s="162">
        <v>450</v>
      </c>
      <c r="F135" s="163"/>
      <c r="G135" s="164"/>
      <c r="H135" s="165"/>
      <c r="I135" s="361">
        <f t="shared" ref="I135:I162" si="7">$E135*F135</f>
        <v>0</v>
      </c>
      <c r="J135" s="361">
        <f t="shared" ref="J135:J162" si="8">$E135*G135</f>
        <v>0</v>
      </c>
      <c r="K135" s="361">
        <f t="shared" ref="K135:K162" si="9">$E135*H135</f>
        <v>0</v>
      </c>
    </row>
    <row r="136" spans="1:11">
      <c r="A136" s="66">
        <v>135</v>
      </c>
      <c r="B136" s="98">
        <v>210020121</v>
      </c>
      <c r="C136" s="116" t="s">
        <v>185</v>
      </c>
      <c r="D136" s="10" t="s">
        <v>38</v>
      </c>
      <c r="E136" s="162">
        <v>160</v>
      </c>
      <c r="F136" s="163"/>
      <c r="G136" s="164"/>
      <c r="H136" s="165"/>
      <c r="I136" s="361">
        <f t="shared" si="7"/>
        <v>0</v>
      </c>
      <c r="J136" s="361">
        <f t="shared" si="8"/>
        <v>0</v>
      </c>
      <c r="K136" s="361">
        <f t="shared" si="9"/>
        <v>0</v>
      </c>
    </row>
    <row r="137" spans="1:11">
      <c r="A137" s="66">
        <v>136</v>
      </c>
      <c r="B137" s="98">
        <v>210020651</v>
      </c>
      <c r="C137" s="116" t="s">
        <v>222</v>
      </c>
      <c r="D137" s="10" t="s">
        <v>48</v>
      </c>
      <c r="E137" s="162">
        <v>640</v>
      </c>
      <c r="F137" s="163"/>
      <c r="G137" s="176"/>
      <c r="H137" s="165"/>
      <c r="I137" s="361">
        <f t="shared" si="7"/>
        <v>0</v>
      </c>
      <c r="J137" s="361">
        <f t="shared" si="8"/>
        <v>0</v>
      </c>
      <c r="K137" s="361">
        <f t="shared" si="9"/>
        <v>0</v>
      </c>
    </row>
    <row r="138" spans="1:11">
      <c r="A138" s="66">
        <v>137</v>
      </c>
      <c r="B138" s="98">
        <v>210011306</v>
      </c>
      <c r="C138" s="116" t="s">
        <v>184</v>
      </c>
      <c r="D138" s="10" t="s">
        <v>38</v>
      </c>
      <c r="E138" s="162">
        <v>320</v>
      </c>
      <c r="F138" s="163"/>
      <c r="G138" s="176"/>
      <c r="H138" s="165"/>
      <c r="I138" s="361">
        <f t="shared" si="7"/>
        <v>0</v>
      </c>
      <c r="J138" s="361">
        <f t="shared" si="8"/>
        <v>0</v>
      </c>
      <c r="K138" s="361">
        <f t="shared" si="9"/>
        <v>0</v>
      </c>
    </row>
    <row r="139" spans="1:11">
      <c r="A139" s="66">
        <v>138</v>
      </c>
      <c r="B139" s="98"/>
      <c r="C139" s="116" t="s">
        <v>65</v>
      </c>
      <c r="D139" s="10" t="s">
        <v>38</v>
      </c>
      <c r="E139" s="162">
        <v>220</v>
      </c>
      <c r="F139" s="163"/>
      <c r="G139" s="176"/>
      <c r="H139" s="165"/>
      <c r="I139" s="361">
        <f t="shared" si="7"/>
        <v>0</v>
      </c>
      <c r="J139" s="361">
        <f t="shared" si="8"/>
        <v>0</v>
      </c>
      <c r="K139" s="361">
        <f t="shared" si="9"/>
        <v>0</v>
      </c>
    </row>
    <row r="140" spans="1:11">
      <c r="A140" s="66">
        <v>139</v>
      </c>
      <c r="B140" s="98"/>
      <c r="C140" s="116" t="s">
        <v>183</v>
      </c>
      <c r="D140" s="10" t="s">
        <v>38</v>
      </c>
      <c r="E140" s="162">
        <v>30</v>
      </c>
      <c r="F140" s="163"/>
      <c r="G140" s="176"/>
      <c r="H140" s="165"/>
      <c r="I140" s="361">
        <f t="shared" si="7"/>
        <v>0</v>
      </c>
      <c r="J140" s="361">
        <f t="shared" si="8"/>
        <v>0</v>
      </c>
      <c r="K140" s="361">
        <f t="shared" si="9"/>
        <v>0</v>
      </c>
    </row>
    <row r="141" spans="1:11">
      <c r="A141" s="66">
        <v>140</v>
      </c>
      <c r="B141" s="98">
        <v>210100351</v>
      </c>
      <c r="C141" s="117" t="s">
        <v>67</v>
      </c>
      <c r="D141" s="10" t="s">
        <v>38</v>
      </c>
      <c r="E141" s="162">
        <v>630</v>
      </c>
      <c r="F141" s="163"/>
      <c r="G141" s="176"/>
      <c r="H141" s="165"/>
      <c r="I141" s="361">
        <f t="shared" si="7"/>
        <v>0</v>
      </c>
      <c r="J141" s="361">
        <f t="shared" si="8"/>
        <v>0</v>
      </c>
      <c r="K141" s="361">
        <f t="shared" si="9"/>
        <v>0</v>
      </c>
    </row>
    <row r="142" spans="1:11">
      <c r="A142" s="66">
        <v>141</v>
      </c>
      <c r="B142" s="98">
        <v>210950101</v>
      </c>
      <c r="C142" s="113" t="s">
        <v>45</v>
      </c>
      <c r="D142" s="10" t="s">
        <v>38</v>
      </c>
      <c r="E142" s="162">
        <v>320</v>
      </c>
      <c r="F142" s="163"/>
      <c r="G142" s="176"/>
      <c r="H142" s="165"/>
      <c r="I142" s="361">
        <f t="shared" si="7"/>
        <v>0</v>
      </c>
      <c r="J142" s="361">
        <f t="shared" si="8"/>
        <v>0</v>
      </c>
      <c r="K142" s="361">
        <f t="shared" si="9"/>
        <v>0</v>
      </c>
    </row>
    <row r="143" spans="1:11">
      <c r="A143" s="66">
        <v>142</v>
      </c>
      <c r="B143" s="118">
        <v>210110095</v>
      </c>
      <c r="C143" s="117" t="s">
        <v>147</v>
      </c>
      <c r="D143" s="6" t="s">
        <v>38</v>
      </c>
      <c r="E143" s="177">
        <v>11</v>
      </c>
      <c r="F143" s="178"/>
      <c r="G143" s="179"/>
      <c r="H143" s="180"/>
      <c r="I143" s="361">
        <f t="shared" si="7"/>
        <v>0</v>
      </c>
      <c r="J143" s="361">
        <f t="shared" si="8"/>
        <v>0</v>
      </c>
      <c r="K143" s="361">
        <f t="shared" si="9"/>
        <v>0</v>
      </c>
    </row>
    <row r="144" spans="1:11">
      <c r="A144" s="66">
        <v>143</v>
      </c>
      <c r="B144" s="118">
        <v>210020201</v>
      </c>
      <c r="C144" s="117" t="s">
        <v>201</v>
      </c>
      <c r="D144" s="6" t="s">
        <v>31</v>
      </c>
      <c r="E144" s="177">
        <v>26</v>
      </c>
      <c r="F144" s="178"/>
      <c r="G144" s="179"/>
      <c r="H144" s="180"/>
      <c r="I144" s="361">
        <f t="shared" si="7"/>
        <v>0</v>
      </c>
      <c r="J144" s="361">
        <f t="shared" si="8"/>
        <v>0</v>
      </c>
      <c r="K144" s="361">
        <f t="shared" si="9"/>
        <v>0</v>
      </c>
    </row>
    <row r="145" spans="1:11" ht="26.4">
      <c r="A145" s="66">
        <v>144</v>
      </c>
      <c r="B145" s="118">
        <v>210020601</v>
      </c>
      <c r="C145" s="116" t="s">
        <v>221</v>
      </c>
      <c r="D145" s="6" t="s">
        <v>31</v>
      </c>
      <c r="E145" s="177">
        <v>10</v>
      </c>
      <c r="F145" s="178"/>
      <c r="G145" s="179"/>
      <c r="H145" s="180"/>
      <c r="I145" s="361">
        <f t="shared" si="7"/>
        <v>0</v>
      </c>
      <c r="J145" s="361">
        <f t="shared" si="8"/>
        <v>0</v>
      </c>
      <c r="K145" s="361">
        <f t="shared" si="9"/>
        <v>0</v>
      </c>
    </row>
    <row r="146" spans="1:11">
      <c r="A146" s="66">
        <v>145</v>
      </c>
      <c r="B146" s="98"/>
      <c r="C146" s="113" t="s">
        <v>46</v>
      </c>
      <c r="D146" s="10" t="s">
        <v>47</v>
      </c>
      <c r="E146" s="162">
        <v>40</v>
      </c>
      <c r="F146" s="163"/>
      <c r="G146" s="176"/>
      <c r="H146" s="165"/>
      <c r="I146" s="361">
        <f t="shared" si="7"/>
        <v>0</v>
      </c>
      <c r="J146" s="361">
        <f t="shared" si="8"/>
        <v>0</v>
      </c>
      <c r="K146" s="361">
        <f t="shared" si="9"/>
        <v>0</v>
      </c>
    </row>
    <row r="147" spans="1:11">
      <c r="A147" s="66">
        <v>146</v>
      </c>
      <c r="B147" s="98"/>
      <c r="C147" s="113" t="s">
        <v>68</v>
      </c>
      <c r="D147" s="10" t="s">
        <v>48</v>
      </c>
      <c r="E147" s="162">
        <v>50</v>
      </c>
      <c r="F147" s="163"/>
      <c r="G147" s="176"/>
      <c r="H147" s="165"/>
      <c r="I147" s="361">
        <f t="shared" si="7"/>
        <v>0</v>
      </c>
      <c r="J147" s="361">
        <f t="shared" si="8"/>
        <v>0</v>
      </c>
      <c r="K147" s="361">
        <f t="shared" si="9"/>
        <v>0</v>
      </c>
    </row>
    <row r="148" spans="1:11">
      <c r="A148" s="66">
        <v>147</v>
      </c>
      <c r="B148" s="118">
        <v>210010107</v>
      </c>
      <c r="C148" s="117" t="s">
        <v>220</v>
      </c>
      <c r="D148" s="6" t="s">
        <v>31</v>
      </c>
      <c r="E148" s="177">
        <v>50</v>
      </c>
      <c r="F148" s="178"/>
      <c r="G148" s="179"/>
      <c r="H148" s="180"/>
      <c r="I148" s="361">
        <f t="shared" si="7"/>
        <v>0</v>
      </c>
      <c r="J148" s="361">
        <f t="shared" si="8"/>
        <v>0</v>
      </c>
      <c r="K148" s="361">
        <f t="shared" si="9"/>
        <v>0</v>
      </c>
    </row>
    <row r="149" spans="1:11">
      <c r="A149" s="66">
        <v>148</v>
      </c>
      <c r="B149" s="98">
        <v>210010109</v>
      </c>
      <c r="C149" s="117" t="s">
        <v>219</v>
      </c>
      <c r="D149" s="10" t="s">
        <v>31</v>
      </c>
      <c r="E149" s="162">
        <v>150</v>
      </c>
      <c r="F149" s="163"/>
      <c r="G149" s="176"/>
      <c r="H149" s="165"/>
      <c r="I149" s="361">
        <f t="shared" si="7"/>
        <v>0</v>
      </c>
      <c r="J149" s="361">
        <f t="shared" si="8"/>
        <v>0</v>
      </c>
      <c r="K149" s="361">
        <f t="shared" si="9"/>
        <v>0</v>
      </c>
    </row>
    <row r="150" spans="1:11">
      <c r="A150" s="66">
        <v>149</v>
      </c>
      <c r="B150" s="98">
        <v>210800646</v>
      </c>
      <c r="C150" s="113" t="s">
        <v>218</v>
      </c>
      <c r="D150" s="10" t="s">
        <v>31</v>
      </c>
      <c r="E150" s="162">
        <v>60</v>
      </c>
      <c r="F150" s="163"/>
      <c r="G150" s="176"/>
      <c r="H150" s="165"/>
      <c r="I150" s="361">
        <f t="shared" si="7"/>
        <v>0</v>
      </c>
      <c r="J150" s="361">
        <f t="shared" si="8"/>
        <v>0</v>
      </c>
      <c r="K150" s="361">
        <f t="shared" si="9"/>
        <v>0</v>
      </c>
    </row>
    <row r="151" spans="1:11">
      <c r="A151" s="66">
        <v>150</v>
      </c>
      <c r="B151" s="98">
        <v>210100002</v>
      </c>
      <c r="C151" s="113" t="s">
        <v>217</v>
      </c>
      <c r="D151" s="10" t="s">
        <v>38</v>
      </c>
      <c r="E151" s="162">
        <v>60</v>
      </c>
      <c r="F151" s="163"/>
      <c r="G151" s="176"/>
      <c r="H151" s="165"/>
      <c r="I151" s="361">
        <f t="shared" si="7"/>
        <v>0</v>
      </c>
      <c r="J151" s="361">
        <f t="shared" si="8"/>
        <v>0</v>
      </c>
      <c r="K151" s="361">
        <f t="shared" si="9"/>
        <v>0</v>
      </c>
    </row>
    <row r="152" spans="1:11" ht="26.4">
      <c r="A152" s="66">
        <v>151</v>
      </c>
      <c r="B152" s="98">
        <v>210190152</v>
      </c>
      <c r="C152" s="117" t="s">
        <v>216</v>
      </c>
      <c r="D152" s="10" t="s">
        <v>38</v>
      </c>
      <c r="E152" s="162">
        <v>4</v>
      </c>
      <c r="F152" s="163"/>
      <c r="G152" s="176"/>
      <c r="H152" s="165"/>
      <c r="I152" s="361">
        <f t="shared" si="7"/>
        <v>0</v>
      </c>
      <c r="J152" s="361">
        <f t="shared" si="8"/>
        <v>0</v>
      </c>
      <c r="K152" s="361">
        <f t="shared" si="9"/>
        <v>0</v>
      </c>
    </row>
    <row r="153" spans="1:11">
      <c r="A153" s="66">
        <v>152</v>
      </c>
      <c r="B153" s="98">
        <v>210100371</v>
      </c>
      <c r="C153" s="117" t="s">
        <v>215</v>
      </c>
      <c r="D153" s="10" t="s">
        <v>38</v>
      </c>
      <c r="E153" s="162">
        <v>12</v>
      </c>
      <c r="F153" s="163"/>
      <c r="G153" s="176"/>
      <c r="H153" s="165"/>
      <c r="I153" s="361">
        <f t="shared" si="7"/>
        <v>0</v>
      </c>
      <c r="J153" s="361">
        <f t="shared" si="8"/>
        <v>0</v>
      </c>
      <c r="K153" s="361">
        <f t="shared" si="9"/>
        <v>0</v>
      </c>
    </row>
    <row r="154" spans="1:11">
      <c r="A154" s="66">
        <v>153</v>
      </c>
      <c r="B154" s="98"/>
      <c r="C154" s="113" t="s">
        <v>72</v>
      </c>
      <c r="D154" s="10" t="s">
        <v>38</v>
      </c>
      <c r="E154" s="162">
        <v>7</v>
      </c>
      <c r="F154" s="163"/>
      <c r="G154" s="176"/>
      <c r="H154" s="165"/>
      <c r="I154" s="361">
        <f t="shared" si="7"/>
        <v>0</v>
      </c>
      <c r="J154" s="361">
        <f t="shared" si="8"/>
        <v>0</v>
      </c>
      <c r="K154" s="361">
        <f t="shared" si="9"/>
        <v>0</v>
      </c>
    </row>
    <row r="155" spans="1:11">
      <c r="A155" s="66">
        <v>154</v>
      </c>
      <c r="B155" s="98">
        <v>210411181</v>
      </c>
      <c r="C155" s="113" t="s">
        <v>53</v>
      </c>
      <c r="D155" s="10" t="s">
        <v>38</v>
      </c>
      <c r="E155" s="162">
        <v>7</v>
      </c>
      <c r="F155" s="163"/>
      <c r="G155" s="176"/>
      <c r="H155" s="165"/>
      <c r="I155" s="361">
        <f t="shared" si="7"/>
        <v>0</v>
      </c>
      <c r="J155" s="361">
        <f t="shared" si="8"/>
        <v>0</v>
      </c>
      <c r="K155" s="361">
        <f t="shared" si="9"/>
        <v>0</v>
      </c>
    </row>
    <row r="156" spans="1:11">
      <c r="A156" s="66">
        <v>155</v>
      </c>
      <c r="B156" s="98"/>
      <c r="C156" s="113" t="s">
        <v>73</v>
      </c>
      <c r="D156" s="10" t="s">
        <v>38</v>
      </c>
      <c r="E156" s="162">
        <v>4</v>
      </c>
      <c r="F156" s="163"/>
      <c r="G156" s="176"/>
      <c r="H156" s="165"/>
      <c r="I156" s="361">
        <f t="shared" si="7"/>
        <v>0</v>
      </c>
      <c r="J156" s="361">
        <f t="shared" si="8"/>
        <v>0</v>
      </c>
      <c r="K156" s="361">
        <f t="shared" si="9"/>
        <v>0</v>
      </c>
    </row>
    <row r="157" spans="1:11">
      <c r="A157" s="66">
        <v>156</v>
      </c>
      <c r="B157" s="98">
        <v>210411181</v>
      </c>
      <c r="C157" s="113" t="s">
        <v>53</v>
      </c>
      <c r="D157" s="10" t="s">
        <v>38</v>
      </c>
      <c r="E157" s="162">
        <v>4</v>
      </c>
      <c r="F157" s="163"/>
      <c r="G157" s="176"/>
      <c r="H157" s="165"/>
      <c r="I157" s="361">
        <f t="shared" si="7"/>
        <v>0</v>
      </c>
      <c r="J157" s="361">
        <f t="shared" si="8"/>
        <v>0</v>
      </c>
      <c r="K157" s="361">
        <f t="shared" si="9"/>
        <v>0</v>
      </c>
    </row>
    <row r="158" spans="1:11">
      <c r="A158" s="66">
        <v>157</v>
      </c>
      <c r="B158" s="98">
        <v>210220030</v>
      </c>
      <c r="C158" s="113" t="s">
        <v>74</v>
      </c>
      <c r="D158" s="10" t="s">
        <v>38</v>
      </c>
      <c r="E158" s="162">
        <v>4</v>
      </c>
      <c r="F158" s="163"/>
      <c r="G158" s="176"/>
      <c r="H158" s="165"/>
      <c r="I158" s="361">
        <f t="shared" si="7"/>
        <v>0</v>
      </c>
      <c r="J158" s="361">
        <f t="shared" si="8"/>
        <v>0</v>
      </c>
      <c r="K158" s="361">
        <f t="shared" si="9"/>
        <v>0</v>
      </c>
    </row>
    <row r="159" spans="1:11">
      <c r="A159" s="66">
        <v>158</v>
      </c>
      <c r="B159" s="98">
        <v>210800647</v>
      </c>
      <c r="C159" s="113" t="s">
        <v>214</v>
      </c>
      <c r="D159" s="10" t="s">
        <v>31</v>
      </c>
      <c r="E159" s="162">
        <v>30</v>
      </c>
      <c r="F159" s="163"/>
      <c r="G159" s="176"/>
      <c r="H159" s="165"/>
      <c r="I159" s="361">
        <f t="shared" si="7"/>
        <v>0</v>
      </c>
      <c r="J159" s="361">
        <f t="shared" si="8"/>
        <v>0</v>
      </c>
      <c r="K159" s="361">
        <f t="shared" si="9"/>
        <v>0</v>
      </c>
    </row>
    <row r="160" spans="1:11">
      <c r="A160" s="66">
        <v>159</v>
      </c>
      <c r="B160" s="98">
        <v>210190002</v>
      </c>
      <c r="C160" s="113" t="s">
        <v>75</v>
      </c>
      <c r="D160" s="10" t="s">
        <v>38</v>
      </c>
      <c r="E160" s="162">
        <v>4</v>
      </c>
      <c r="F160" s="163"/>
      <c r="G160" s="176"/>
      <c r="H160" s="165"/>
      <c r="I160" s="361">
        <f t="shared" si="7"/>
        <v>0</v>
      </c>
      <c r="J160" s="361">
        <f t="shared" si="8"/>
        <v>0</v>
      </c>
      <c r="K160" s="361">
        <f t="shared" si="9"/>
        <v>0</v>
      </c>
    </row>
    <row r="161" spans="1:14" ht="26.4">
      <c r="A161" s="66">
        <v>160</v>
      </c>
      <c r="B161" s="98">
        <v>210140431</v>
      </c>
      <c r="C161" s="113" t="s">
        <v>76</v>
      </c>
      <c r="D161" s="10" t="s">
        <v>38</v>
      </c>
      <c r="E161" s="162">
        <v>5</v>
      </c>
      <c r="F161" s="163"/>
      <c r="G161" s="176"/>
      <c r="H161" s="165"/>
      <c r="I161" s="361">
        <f t="shared" si="7"/>
        <v>0</v>
      </c>
      <c r="J161" s="361">
        <f t="shared" si="8"/>
        <v>0</v>
      </c>
      <c r="K161" s="361">
        <f t="shared" si="9"/>
        <v>0</v>
      </c>
    </row>
    <row r="162" spans="1:14" ht="13.8" thickBot="1">
      <c r="A162" s="79">
        <v>161</v>
      </c>
      <c r="B162" s="119">
        <v>210110045</v>
      </c>
      <c r="C162" s="120" t="s">
        <v>77</v>
      </c>
      <c r="D162" s="121" t="s">
        <v>38</v>
      </c>
      <c r="E162" s="181">
        <v>23</v>
      </c>
      <c r="F162" s="182"/>
      <c r="G162" s="183"/>
      <c r="H162" s="184"/>
      <c r="I162" s="361">
        <f t="shared" si="7"/>
        <v>0</v>
      </c>
      <c r="J162" s="361">
        <f t="shared" si="8"/>
        <v>0</v>
      </c>
      <c r="K162" s="361">
        <f t="shared" si="9"/>
        <v>0</v>
      </c>
      <c r="L162" s="185"/>
      <c r="M162" s="185"/>
      <c r="N162" s="185"/>
    </row>
    <row r="163" spans="1:14" s="73" customFormat="1" ht="13.8" thickBot="1">
      <c r="A163" s="68"/>
      <c r="B163" s="122"/>
      <c r="C163" s="123"/>
      <c r="D163" s="124"/>
      <c r="E163" s="125"/>
      <c r="F163" s="76"/>
      <c r="G163" s="76"/>
      <c r="H163" s="76"/>
      <c r="I163" s="76"/>
      <c r="J163" s="76"/>
      <c r="K163" s="76"/>
    </row>
    <row r="164" spans="1:14" ht="13.8" thickBot="1">
      <c r="A164" s="151"/>
      <c r="B164" s="152"/>
      <c r="C164" s="153" t="s">
        <v>8</v>
      </c>
      <c r="D164" s="154"/>
      <c r="E164" s="155"/>
      <c r="F164" s="156"/>
      <c r="G164" s="156"/>
      <c r="H164" s="156"/>
      <c r="I164" s="363">
        <f>SUM(I6:I162)</f>
        <v>0</v>
      </c>
      <c r="J164" s="364">
        <f t="shared" ref="J164:K164" si="10">SUM(J6:J162)</f>
        <v>0</v>
      </c>
      <c r="K164" s="365">
        <f t="shared" si="10"/>
        <v>0</v>
      </c>
      <c r="M164" s="157"/>
    </row>
    <row r="165" spans="1:14">
      <c r="A165" s="127"/>
      <c r="B165" s="128"/>
      <c r="C165" s="129"/>
      <c r="D165" s="68"/>
      <c r="E165" s="68"/>
      <c r="F165" s="130"/>
      <c r="G165" s="130"/>
      <c r="H165" s="130"/>
      <c r="I165" s="73"/>
      <c r="J165" s="73"/>
      <c r="K165" s="73"/>
    </row>
    <row r="166" spans="1:14">
      <c r="A166" s="128"/>
      <c r="B166" s="128"/>
      <c r="C166" s="128"/>
      <c r="D166" s="128"/>
      <c r="E166" s="129"/>
      <c r="F166" s="128"/>
      <c r="G166" s="128"/>
      <c r="H166" s="128"/>
      <c r="I166" s="128"/>
      <c r="J166" s="128"/>
      <c r="K166" s="128"/>
    </row>
    <row r="167" spans="1:14" ht="13.8" thickBot="1">
      <c r="A167" s="128"/>
      <c r="B167" s="128"/>
      <c r="C167" s="128"/>
      <c r="D167" s="128"/>
      <c r="E167" s="149"/>
      <c r="F167" s="128"/>
      <c r="G167" s="128"/>
      <c r="H167" s="128"/>
      <c r="I167" s="128"/>
      <c r="J167" s="128"/>
      <c r="K167" s="128"/>
    </row>
    <row r="168" spans="1:14">
      <c r="A168" s="127"/>
      <c r="B168" s="217"/>
      <c r="C168" s="312" t="s">
        <v>362</v>
      </c>
      <c r="D168" s="316"/>
      <c r="E168" s="316"/>
      <c r="F168" s="338"/>
      <c r="G168" s="130"/>
      <c r="H168" s="130"/>
      <c r="I168" s="131"/>
      <c r="J168" s="131"/>
      <c r="K168" s="131"/>
    </row>
    <row r="169" spans="1:14">
      <c r="A169" s="127"/>
      <c r="B169" s="217"/>
      <c r="C169" s="416"/>
      <c r="D169" s="415"/>
      <c r="E169" s="415"/>
      <c r="F169" s="417"/>
      <c r="G169" s="130"/>
      <c r="H169" s="130"/>
      <c r="I169" s="131"/>
      <c r="J169" s="131"/>
      <c r="K169" s="131"/>
    </row>
    <row r="170" spans="1:14">
      <c r="A170" s="127"/>
      <c r="B170" s="218"/>
      <c r="C170" s="313" t="s">
        <v>6</v>
      </c>
      <c r="D170" s="310"/>
      <c r="E170" s="311"/>
      <c r="F170" s="319">
        <f>$I$164</f>
        <v>0</v>
      </c>
      <c r="G170" s="130"/>
      <c r="H170" s="130"/>
      <c r="I170" s="132"/>
      <c r="J170" s="131"/>
      <c r="K170" s="131"/>
    </row>
    <row r="171" spans="1:14">
      <c r="A171" s="127"/>
      <c r="B171" s="218"/>
      <c r="C171" s="313" t="s">
        <v>20</v>
      </c>
      <c r="D171" s="415"/>
      <c r="E171" s="415"/>
      <c r="F171" s="328"/>
      <c r="G171" s="130"/>
      <c r="H171" s="130"/>
      <c r="I171" s="132"/>
      <c r="J171" s="131"/>
      <c r="K171" s="131"/>
    </row>
    <row r="172" spans="1:14">
      <c r="A172" s="127"/>
      <c r="B172" s="218"/>
      <c r="C172" s="314" t="s">
        <v>24</v>
      </c>
      <c r="D172" s="381">
        <f>F170+F171</f>
        <v>0</v>
      </c>
      <c r="E172" s="381"/>
      <c r="F172" s="382"/>
      <c r="G172" s="133"/>
      <c r="H172" s="133"/>
      <c r="I172" s="131"/>
      <c r="J172" s="131"/>
      <c r="K172" s="131"/>
    </row>
    <row r="173" spans="1:14">
      <c r="A173" s="127"/>
      <c r="B173" s="218"/>
      <c r="C173" s="314"/>
      <c r="D173" s="413"/>
      <c r="E173" s="413"/>
      <c r="F173" s="329"/>
      <c r="G173" s="133"/>
      <c r="H173" s="133"/>
      <c r="I173" s="131"/>
      <c r="J173" s="131"/>
      <c r="K173" s="131"/>
    </row>
    <row r="174" spans="1:14">
      <c r="A174" s="127"/>
      <c r="B174" s="218"/>
      <c r="C174" s="313" t="s">
        <v>10</v>
      </c>
      <c r="D174" s="310"/>
      <c r="E174" s="311"/>
      <c r="F174" s="319">
        <f>$J$164</f>
        <v>0</v>
      </c>
      <c r="G174" s="133"/>
      <c r="H174" s="133"/>
      <c r="I174" s="131"/>
      <c r="J174" s="131"/>
      <c r="K174" s="131"/>
    </row>
    <row r="175" spans="1:14">
      <c r="A175" s="134"/>
      <c r="B175" s="218"/>
      <c r="C175" s="313" t="s">
        <v>29</v>
      </c>
      <c r="D175" s="310"/>
      <c r="E175" s="311"/>
      <c r="F175" s="319">
        <f>$K$164</f>
        <v>0</v>
      </c>
      <c r="G175" s="135"/>
      <c r="H175" s="135"/>
      <c r="I175" s="131"/>
      <c r="J175" s="131"/>
      <c r="K175" s="131"/>
    </row>
    <row r="176" spans="1:14">
      <c r="A176" s="134"/>
      <c r="B176" s="218"/>
      <c r="C176" s="313" t="s">
        <v>30</v>
      </c>
      <c r="D176" s="415"/>
      <c r="E176" s="415"/>
      <c r="F176" s="328"/>
      <c r="G176" s="135"/>
      <c r="H176" s="135"/>
      <c r="I176" s="131"/>
      <c r="J176" s="131"/>
      <c r="K176" s="131"/>
    </row>
    <row r="177" spans="1:11">
      <c r="A177" s="134"/>
      <c r="B177" s="218"/>
      <c r="C177" s="313" t="s">
        <v>12</v>
      </c>
      <c r="D177" s="415"/>
      <c r="E177" s="415"/>
      <c r="F177" s="328"/>
      <c r="G177" s="135"/>
      <c r="H177" s="130"/>
      <c r="I177" s="132"/>
      <c r="J177" s="131"/>
      <c r="K177" s="131"/>
    </row>
    <row r="178" spans="1:11">
      <c r="A178" s="134"/>
      <c r="B178" s="218"/>
      <c r="C178" s="313" t="s">
        <v>13</v>
      </c>
      <c r="D178" s="415"/>
      <c r="E178" s="415"/>
      <c r="F178" s="328"/>
      <c r="G178" s="135"/>
      <c r="H178" s="135"/>
      <c r="I178" s="131"/>
      <c r="J178" s="131"/>
      <c r="K178" s="131"/>
    </row>
    <row r="179" spans="1:11">
      <c r="A179" s="134"/>
      <c r="B179" s="218"/>
      <c r="C179" s="314" t="s">
        <v>25</v>
      </c>
      <c r="D179" s="383">
        <f>SUM(F174:F178)</f>
        <v>0</v>
      </c>
      <c r="E179" s="383"/>
      <c r="F179" s="384"/>
      <c r="G179" s="135"/>
      <c r="H179" s="135"/>
      <c r="I179" s="131"/>
      <c r="J179" s="131"/>
      <c r="K179" s="131"/>
    </row>
    <row r="180" spans="1:11">
      <c r="A180" s="134"/>
      <c r="B180" s="218"/>
      <c r="C180" s="412"/>
      <c r="D180" s="413"/>
      <c r="E180" s="413"/>
      <c r="F180" s="414"/>
      <c r="G180" s="135"/>
      <c r="H180" s="135"/>
      <c r="I180" s="131"/>
      <c r="J180" s="131"/>
      <c r="K180" s="131"/>
    </row>
    <row r="181" spans="1:11">
      <c r="A181" s="134"/>
      <c r="B181" s="218"/>
      <c r="C181" s="313" t="s">
        <v>14</v>
      </c>
      <c r="D181" s="415"/>
      <c r="E181" s="415"/>
      <c r="F181" s="328"/>
      <c r="G181" s="135"/>
      <c r="H181" s="130"/>
      <c r="I181" s="132"/>
      <c r="J181" s="131"/>
      <c r="K181" s="131"/>
    </row>
    <row r="182" spans="1:11">
      <c r="A182" s="134"/>
      <c r="B182" s="218"/>
      <c r="C182" s="313" t="s">
        <v>26</v>
      </c>
      <c r="D182" s="415"/>
      <c r="E182" s="415"/>
      <c r="F182" s="328"/>
      <c r="G182" s="135"/>
      <c r="H182" s="135"/>
      <c r="I182" s="131"/>
      <c r="J182" s="131"/>
      <c r="K182" s="131"/>
    </row>
    <row r="183" spans="1:11">
      <c r="A183" s="134"/>
      <c r="B183" s="218"/>
      <c r="C183" s="314" t="s">
        <v>28</v>
      </c>
      <c r="D183" s="385">
        <f>SUM(F181:F182)</f>
        <v>0</v>
      </c>
      <c r="E183" s="385"/>
      <c r="F183" s="386"/>
      <c r="G183" s="133"/>
      <c r="H183" s="133"/>
      <c r="I183" s="136"/>
      <c r="J183" s="136"/>
      <c r="K183" s="136"/>
    </row>
    <row r="184" spans="1:11">
      <c r="A184" s="134"/>
      <c r="B184" s="218"/>
      <c r="C184" s="412"/>
      <c r="D184" s="413"/>
      <c r="E184" s="413"/>
      <c r="F184" s="414"/>
      <c r="G184" s="133"/>
      <c r="H184" s="133"/>
      <c r="I184" s="131"/>
      <c r="J184" s="136"/>
      <c r="K184" s="136"/>
    </row>
    <row r="185" spans="1:11">
      <c r="A185" s="134"/>
      <c r="B185" s="218"/>
      <c r="C185" s="412"/>
      <c r="D185" s="413"/>
      <c r="E185" s="413"/>
      <c r="F185" s="414"/>
      <c r="G185" s="135"/>
      <c r="H185" s="135"/>
      <c r="I185" s="131"/>
      <c r="J185" s="131"/>
      <c r="K185" s="131"/>
    </row>
    <row r="186" spans="1:11">
      <c r="A186" s="134"/>
      <c r="B186" s="218"/>
      <c r="C186" s="315" t="s">
        <v>15</v>
      </c>
      <c r="D186" s="415"/>
      <c r="E186" s="415"/>
      <c r="F186" s="328"/>
      <c r="G186" s="135"/>
      <c r="H186" s="135"/>
      <c r="I186" s="131"/>
      <c r="J186" s="131"/>
      <c r="K186" s="131"/>
    </row>
    <row r="187" spans="1:11">
      <c r="A187" s="134"/>
      <c r="B187" s="218"/>
      <c r="C187" s="315" t="s">
        <v>16</v>
      </c>
      <c r="D187" s="415"/>
      <c r="E187" s="415"/>
      <c r="F187" s="328"/>
      <c r="G187" s="135"/>
      <c r="H187" s="135"/>
      <c r="I187" s="131"/>
      <c r="J187" s="137"/>
      <c r="K187" s="137"/>
    </row>
    <row r="188" spans="1:11">
      <c r="A188" s="134"/>
      <c r="B188" s="218"/>
      <c r="C188" s="315" t="s">
        <v>17</v>
      </c>
      <c r="D188" s="415"/>
      <c r="E188" s="415"/>
      <c r="F188" s="328"/>
      <c r="G188" s="135"/>
      <c r="H188" s="135"/>
      <c r="I188" s="131"/>
      <c r="J188" s="137"/>
      <c r="K188" s="137"/>
    </row>
    <row r="189" spans="1:11">
      <c r="A189" s="138"/>
      <c r="B189" s="218"/>
      <c r="C189" s="315" t="s">
        <v>18</v>
      </c>
      <c r="D189" s="415"/>
      <c r="E189" s="415"/>
      <c r="F189" s="328"/>
      <c r="G189" s="133"/>
      <c r="H189" s="133"/>
      <c r="I189" s="131"/>
      <c r="J189" s="137"/>
      <c r="K189" s="137"/>
    </row>
    <row r="190" spans="1:11">
      <c r="A190" s="134"/>
      <c r="B190" s="218"/>
      <c r="C190" s="315" t="s">
        <v>27</v>
      </c>
      <c r="D190" s="415"/>
      <c r="E190" s="415"/>
      <c r="F190" s="328"/>
      <c r="G190" s="133"/>
      <c r="H190" s="130"/>
      <c r="I190" s="139"/>
      <c r="J190" s="137"/>
      <c r="K190" s="137"/>
    </row>
    <row r="191" spans="1:11">
      <c r="A191" s="134"/>
      <c r="B191" s="218"/>
      <c r="C191" s="315" t="s">
        <v>19</v>
      </c>
      <c r="D191" s="415"/>
      <c r="E191" s="415"/>
      <c r="F191" s="328"/>
      <c r="G191" s="133"/>
      <c r="H191" s="133"/>
      <c r="I191" s="139"/>
      <c r="J191" s="137"/>
      <c r="K191" s="137"/>
    </row>
    <row r="192" spans="1:11">
      <c r="A192" s="134"/>
      <c r="B192" s="217"/>
      <c r="C192" s="314" t="s">
        <v>22</v>
      </c>
      <c r="D192" s="383">
        <f>SUM(F186:F191)</f>
        <v>0</v>
      </c>
      <c r="E192" s="383"/>
      <c r="F192" s="384"/>
      <c r="G192" s="133"/>
      <c r="H192" s="130"/>
      <c r="I192" s="140"/>
      <c r="J192" s="136"/>
      <c r="K192" s="141"/>
    </row>
    <row r="193" spans="1:11" ht="13.8" thickBot="1">
      <c r="A193" s="134"/>
      <c r="B193" s="217"/>
      <c r="C193" s="412"/>
      <c r="D193" s="413"/>
      <c r="E193" s="413"/>
      <c r="F193" s="414"/>
      <c r="G193" s="133"/>
      <c r="H193" s="133"/>
      <c r="I193" s="137"/>
      <c r="J193" s="137"/>
      <c r="K193" s="137"/>
    </row>
    <row r="194" spans="1:11" ht="21.6" thickBot="1">
      <c r="A194" s="134"/>
      <c r="B194" s="218"/>
      <c r="C194" s="320" t="s">
        <v>372</v>
      </c>
      <c r="D194" s="378">
        <f>D172+D179+D183+D192</f>
        <v>0</v>
      </c>
      <c r="E194" s="379"/>
      <c r="F194" s="380"/>
      <c r="G194" s="133"/>
      <c r="H194" s="133"/>
      <c r="I194" s="137"/>
      <c r="J194" s="137"/>
      <c r="K194" s="137"/>
    </row>
    <row r="195" spans="1:11">
      <c r="A195" s="134"/>
      <c r="B195" s="218"/>
      <c r="C195" s="218"/>
      <c r="D195" s="237"/>
      <c r="E195" s="237"/>
      <c r="F195" s="247"/>
      <c r="G195" s="133"/>
      <c r="H195" s="133"/>
      <c r="I195" s="137"/>
      <c r="J195" s="137"/>
      <c r="K195" s="137"/>
    </row>
    <row r="196" spans="1:11">
      <c r="A196" s="134"/>
      <c r="B196" s="218"/>
      <c r="C196" s="218"/>
      <c r="D196" s="237"/>
      <c r="E196" s="237"/>
      <c r="F196" s="247"/>
      <c r="G196" s="142"/>
      <c r="H196" s="142"/>
      <c r="I196" s="142"/>
      <c r="J196" s="143"/>
      <c r="K196" s="143"/>
    </row>
    <row r="197" spans="1:11" ht="15">
      <c r="B197" s="331" t="s">
        <v>363</v>
      </c>
      <c r="C197" s="218"/>
      <c r="D197" s="237"/>
      <c r="E197" s="237"/>
      <c r="F197" s="247"/>
    </row>
  </sheetData>
  <mergeCells count="21">
    <mergeCell ref="C185:F185"/>
    <mergeCell ref="D186:E191"/>
    <mergeCell ref="D192:F192"/>
    <mergeCell ref="C193:F193"/>
    <mergeCell ref="D194:F194"/>
    <mergeCell ref="D179:F179"/>
    <mergeCell ref="C180:F180"/>
    <mergeCell ref="D181:E182"/>
    <mergeCell ref="D183:F183"/>
    <mergeCell ref="C184:F184"/>
    <mergeCell ref="C169:F169"/>
    <mergeCell ref="D171:E171"/>
    <mergeCell ref="D172:F172"/>
    <mergeCell ref="D173:E173"/>
    <mergeCell ref="D176:E178"/>
    <mergeCell ref="A1:A3"/>
    <mergeCell ref="B1:B3"/>
    <mergeCell ref="C1:C3"/>
    <mergeCell ref="D1:K3"/>
    <mergeCell ref="F4:H4"/>
    <mergeCell ref="I4:K4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82" fitToHeight="0" orientation="landscape" horizontalDpi="300" verticalDpi="300" r:id="rId1"/>
  <headerFooter alignWithMargins="0">
    <oddHeader xml:space="preserve">&amp;L    &amp;RAkcia : </oddHeader>
    <oddFooter>&amp;LDátum:
Tlač:&amp;C&amp;P/&amp;N</oddFooter>
  </headerFooter>
  <rowBreaks count="1" manualBreakCount="1">
    <brk id="16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9</vt:i4>
      </vt:variant>
    </vt:vector>
  </HeadingPairs>
  <TitlesOfParts>
    <vt:vector size="16" baseType="lpstr">
      <vt:lpstr>SUMARIZAČNÁ TABUĽKA</vt:lpstr>
      <vt:lpstr>DUSLO Šaľa-objekt 31-02 ELI+OSV</vt:lpstr>
      <vt:lpstr>DUSLO Šaľa-objekt 32-08 ELI+OSV</vt:lpstr>
      <vt:lpstr>DUSLO Šaľa-objekt 32-19 ELI+OSV</vt:lpstr>
      <vt:lpstr>DUSLO Šaľa-objekt 32-20 ELI+OSV</vt:lpstr>
      <vt:lpstr>DUSLO Šaľa-objekt 32-21 ELI+OSV</vt:lpstr>
      <vt:lpstr>DUSLO Šaľa-objekt 32-39 ELI+OSV</vt:lpstr>
      <vt:lpstr>'DUSLO Šaľa-objekt 31-02 ELI+OSV'!Názvy_tlače</vt:lpstr>
      <vt:lpstr>'DUSLO Šaľa-objekt 32-08 ELI+OSV'!Názvy_tlače</vt:lpstr>
      <vt:lpstr>'DUSLO Šaľa-objekt 32-19 ELI+OSV'!Názvy_tlače</vt:lpstr>
      <vt:lpstr>'DUSLO Šaľa-objekt 32-20 ELI+OSV'!Názvy_tlače</vt:lpstr>
      <vt:lpstr>'DUSLO Šaľa-objekt 32-21 ELI+OSV'!Názvy_tlače</vt:lpstr>
      <vt:lpstr>'DUSLO Šaľa-objekt 32-39 ELI+OSV'!Názvy_tlače</vt:lpstr>
      <vt:lpstr>'DUSLO Šaľa-objekt 32-08 ELI+OSV'!Oblasť_tlače</vt:lpstr>
      <vt:lpstr>'DUSLO Šaľa-objekt 32-21 ELI+OSV'!Oblasť_tlače</vt:lpstr>
      <vt:lpstr>'DUSLO Šaľa-objekt 32-39 ELI+OSV'!Oblasť_tlače</vt:lpstr>
    </vt:vector>
  </TitlesOfParts>
  <Company>PPA ENERGO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Paholek</dc:creator>
  <cp:lastModifiedBy>user</cp:lastModifiedBy>
  <cp:lastPrinted>2019-12-12T08:22:18Z</cp:lastPrinted>
  <dcterms:created xsi:type="dcterms:W3CDTF">2012-06-01T09:01:58Z</dcterms:created>
  <dcterms:modified xsi:type="dcterms:W3CDTF">2019-12-12T08:23:21Z</dcterms:modified>
</cp:coreProperties>
</file>